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20115" windowHeight="8010"/>
  </bookViews>
  <sheets>
    <sheet name="Premisas" sheetId="8" r:id="rId1"/>
    <sheet name="Procedimientos" sheetId="6" r:id="rId2"/>
    <sheet name="Integración de ingresos" sheetId="9" r:id="rId3"/>
    <sheet name="Prueba diferencial" sheetId="1" r:id="rId4"/>
    <sheet name="Estado de flujos de efectivo" sheetId="10" r:id="rId5"/>
    <sheet name="Hoja2" sheetId="4" state="hidden" r:id="rId6"/>
    <sheet name="Hoja1" sheetId="2" state="hidden" r:id="rId7"/>
  </sheets>
  <externalReferences>
    <externalReference r:id="rId8"/>
  </externalReferences>
  <definedNames>
    <definedName name="_xlnm.Print_Area" localSheetId="2">'Integración de ingresos'!$A$1:$E$39</definedName>
    <definedName name="_xlnm.Print_Area" localSheetId="1">Procedimientos!$A$1:$I$37</definedName>
    <definedName name="NSProjectionMethodIndex">'[1]Non-Statistical Sampling Master'!$C$63</definedName>
    <definedName name="NSRequiredLevelOfEvidenceItems">'[1]Non-Statistical Sampling Master'!$C$50:$C$53</definedName>
    <definedName name="NSTargetedTestingItems">'[1]Two Step Revenue Testing Master'!$E$47</definedName>
    <definedName name="PIE">'[1]Two Step Revenue Testing Master'!$C$87</definedName>
    <definedName name="TTDesiredLevelOfEvidenceItems">'[1]Global Data'!$B$92:$B$95</definedName>
    <definedName name="TwoStepMisstatementIdentified">'[1]Two Step Revenue Testing Master'!$C$85</definedName>
    <definedName name="TwoStepTolerableEstMisstmtCalc">'[1]Two Step Revenue Testing Master'!$T$45</definedName>
  </definedNames>
  <calcPr calcId="145621"/>
</workbook>
</file>

<file path=xl/calcChain.xml><?xml version="1.0" encoding="utf-8"?>
<calcChain xmlns="http://schemas.openxmlformats.org/spreadsheetml/2006/main">
  <c r="C15" i="10" l="1"/>
  <c r="B15" i="10"/>
  <c r="J22" i="1"/>
  <c r="J21" i="1"/>
  <c r="J20" i="1"/>
  <c r="J19" i="1"/>
  <c r="J18" i="1"/>
  <c r="J17" i="1"/>
  <c r="J16" i="1"/>
  <c r="J15" i="1"/>
  <c r="J14" i="1"/>
  <c r="M28" i="1"/>
  <c r="N28" i="1" s="1"/>
  <c r="L27" i="1"/>
  <c r="M27" i="1" s="1"/>
  <c r="K27" i="1"/>
  <c r="C22" i="10"/>
  <c r="C14" i="10"/>
  <c r="C13" i="10"/>
  <c r="N27" i="1" l="1"/>
  <c r="C19" i="10"/>
  <c r="C21" i="10"/>
  <c r="C16" i="10"/>
  <c r="E17" i="9"/>
  <c r="C18" i="9"/>
  <c r="M22" i="1"/>
  <c r="N22" i="1" s="1"/>
  <c r="M20" i="1"/>
  <c r="N20" i="1" s="1"/>
  <c r="E16" i="9"/>
  <c r="E15" i="9"/>
  <c r="B14" i="10" s="1"/>
  <c r="E14" i="9"/>
  <c r="B13" i="10" s="1"/>
  <c r="K19" i="1"/>
  <c r="K18" i="1"/>
  <c r="K17" i="1"/>
  <c r="K16" i="1"/>
  <c r="K15" i="1"/>
  <c r="K14" i="1"/>
  <c r="M14" i="1" s="1"/>
  <c r="N14" i="1" s="1"/>
  <c r="C23" i="10" l="1"/>
  <c r="C24" i="10" s="1"/>
  <c r="B16" i="10"/>
  <c r="E18" i="9"/>
  <c r="M17" i="1"/>
  <c r="N17" i="1" s="1"/>
  <c r="M18" i="1"/>
  <c r="N18" i="1" s="1"/>
  <c r="M15" i="1"/>
  <c r="N15" i="1" s="1"/>
  <c r="M19" i="1"/>
  <c r="N19" i="1" s="1"/>
  <c r="B19" i="10"/>
  <c r="M21" i="1"/>
  <c r="N21" i="1" s="1"/>
  <c r="B22" i="10"/>
  <c r="B21" i="10"/>
  <c r="M16" i="1"/>
  <c r="N16" i="1" s="1"/>
  <c r="H23" i="1"/>
  <c r="B23" i="10" l="1"/>
  <c r="N23" i="1"/>
  <c r="N29" i="1" s="1"/>
  <c r="C25" i="10" s="1"/>
  <c r="M23" i="1"/>
  <c r="J23" i="1"/>
  <c r="B24" i="10" l="1"/>
  <c r="B27" i="10" s="1"/>
  <c r="C27" i="10"/>
</calcChain>
</file>

<file path=xl/sharedStrings.xml><?xml version="1.0" encoding="utf-8"?>
<sst xmlns="http://schemas.openxmlformats.org/spreadsheetml/2006/main" count="136" uniqueCount="105">
  <si>
    <t>Año terminado:</t>
  </si>
  <si>
    <t>Entidad Auditada:</t>
  </si>
  <si>
    <t>Normal</t>
  </si>
  <si>
    <t>Elevado</t>
  </si>
  <si>
    <t>Significativo</t>
  </si>
  <si>
    <t>Programa BID:</t>
  </si>
  <si>
    <t>Número de cuenta contable</t>
  </si>
  <si>
    <t>US$</t>
  </si>
  <si>
    <t>GTQ</t>
  </si>
  <si>
    <t>NO</t>
  </si>
  <si>
    <t>SI</t>
  </si>
  <si>
    <t>No.</t>
  </si>
  <si>
    <t>Resultados</t>
  </si>
  <si>
    <t>Procedimientos</t>
  </si>
  <si>
    <t>Datos Contables</t>
  </si>
  <si>
    <t>Descripción del gasto</t>
  </si>
  <si>
    <t>Tipo de gasto</t>
  </si>
  <si>
    <t>1.3.4.4.1</t>
  </si>
  <si>
    <t>Construcciones de obras</t>
  </si>
  <si>
    <t>Prueba sustantiva de detalle</t>
  </si>
  <si>
    <t>Cotejada exactitud matématica, sin diferencia</t>
  </si>
  <si>
    <t>Observación</t>
  </si>
  <si>
    <t>Fecha</t>
  </si>
  <si>
    <t>Consultoría</t>
  </si>
  <si>
    <t>Estudio de factibilidad del programa</t>
  </si>
  <si>
    <t>Estructuración del programa</t>
  </si>
  <si>
    <t>Factibilidad de obras de construcción</t>
  </si>
  <si>
    <t>1.3.4.4.2</t>
  </si>
  <si>
    <t>Nómina de consultores del programa</t>
  </si>
  <si>
    <t>Estimación 1 de obra</t>
  </si>
  <si>
    <t>Estimación 2 de obra</t>
  </si>
  <si>
    <t>Desembolso</t>
  </si>
  <si>
    <t>Monto</t>
  </si>
  <si>
    <t>Recibido Banco</t>
  </si>
  <si>
    <t>TC</t>
  </si>
  <si>
    <t>Cheque</t>
  </si>
  <si>
    <t>Valuación US$</t>
  </si>
  <si>
    <t>Ninguna</t>
  </si>
  <si>
    <t>Revaluación del gasto</t>
  </si>
  <si>
    <t>Diferencial cambiario</t>
  </si>
  <si>
    <t xml:space="preserve">Monto en GTQ </t>
  </si>
  <si>
    <t>No. De desembolso aplicable</t>
  </si>
  <si>
    <t>TC de desembolso BID</t>
  </si>
  <si>
    <t>Por el año terminado el 31 de diciembre 2014</t>
  </si>
  <si>
    <t>(expresado en Dólares estadounideses)</t>
  </si>
  <si>
    <t>Efectivo recibido</t>
  </si>
  <si>
    <t>Acumulado al inicio del año</t>
  </si>
  <si>
    <t>Desembolsos recibidos durante el año</t>
  </si>
  <si>
    <t>Intereses ganados</t>
  </si>
  <si>
    <t>Total efectivo recibido</t>
  </si>
  <si>
    <t>Desembolsos efectuados</t>
  </si>
  <si>
    <t>Acumulado al inicio del período</t>
  </si>
  <si>
    <t>Durante el año:</t>
  </si>
  <si>
    <t>Reintegros de anticipo de fondos</t>
  </si>
  <si>
    <t>Gastos por justificar</t>
  </si>
  <si>
    <t>Total efectivo desembolsado</t>
  </si>
  <si>
    <t>Efectivo disponible</t>
  </si>
  <si>
    <t>Saldo bancario</t>
  </si>
  <si>
    <t xml:space="preserve">US$ </t>
  </si>
  <si>
    <t>Otros ingresos</t>
  </si>
  <si>
    <t>Revaluado</t>
  </si>
  <si>
    <t xml:space="preserve">Tipo </t>
  </si>
  <si>
    <t>Intereses</t>
  </si>
  <si>
    <t>varios</t>
  </si>
  <si>
    <t>TC de cierre</t>
  </si>
  <si>
    <t>MONTO EN Q.</t>
  </si>
  <si>
    <t>MONTO EN $</t>
  </si>
  <si>
    <t>Tipo de cambio de desembolso</t>
  </si>
  <si>
    <t>Descripción</t>
  </si>
  <si>
    <t>Saldo revaluado al 31/12/2014</t>
  </si>
  <si>
    <t>Saldo no conciliado</t>
  </si>
  <si>
    <t>Diferencial bancario (ganancia)</t>
  </si>
  <si>
    <t>Ganancia en revaluación bancos</t>
  </si>
  <si>
    <t>Pérdida en revaluación intereses</t>
  </si>
  <si>
    <t>Pérdida en revaluación gastos</t>
  </si>
  <si>
    <t>Pérdida</t>
  </si>
  <si>
    <t>Ganancia</t>
  </si>
  <si>
    <t>Pérdida y el gasto se partió en 2, porque abarca 2 desembolsos</t>
  </si>
  <si>
    <t>Pérdida y ganancia porque el gasto se partió en 2, porque abarca 2 desembolsos</t>
  </si>
  <si>
    <t>a) Obtener la integración de desembolsos del BID en dólares y el monto recibido en quetzales en la cuenta bancaria del programa.</t>
  </si>
  <si>
    <t>b) Obtener la integración de otros ingresos obtenidos por el programa, tanto en moneda local y la valuación en dólares.</t>
  </si>
  <si>
    <t>c) Obtener el listado detallado de gastos del programa en moneda local y la valuación en dólares.</t>
  </si>
  <si>
    <t>TC Banguat</t>
  </si>
  <si>
    <t>f) Verificar las variaciones entre el monto valuado en dólares según el listado de gastos de programa y el recalculo realizado según el inciso anterior.</t>
  </si>
  <si>
    <t>g) Obtener el estado de cuenta bancario y revaluar el saldo bancario al cierre de acuerdo al tipo de cambio del Banco de Guatemala.</t>
  </si>
  <si>
    <t>j) Determinar el diferencial cambiario del programa a través de la suma algebraica de los resultados de los incisos f), h), i).</t>
  </si>
  <si>
    <t>Procedimientos de diferencial cambiario</t>
  </si>
  <si>
    <t>Ejemplos de información de desembolsos</t>
  </si>
  <si>
    <t>Si el saldo bancario es menor el monto del ulitmo desembolso solo se queda con el tipo de cambio del ultimo desembolso</t>
  </si>
  <si>
    <t>Si el saldo bancario es mayor al monto del ultimo desembolso tiene que reivsar hasta que desemoblso abarar</t>
  </si>
  <si>
    <t xml:space="preserve">Ejemplo cuando es mayor: </t>
  </si>
  <si>
    <t>Desembolso  1</t>
  </si>
  <si>
    <t>Desembolso 2</t>
  </si>
  <si>
    <t>Desembolso 3</t>
  </si>
  <si>
    <t xml:space="preserve">Monto reportado es </t>
  </si>
  <si>
    <t>tengo que comparar con los tipos de cambio de cada uno de los desembolsos no solo del ultimo</t>
  </si>
  <si>
    <t>e) El listado detallado de gastos del programa revaluar los gastos que fueron realizados en quetzales a dólares, utilizando el tipo de cambio de los desembolsos recibidos por el BID. ( De acuerdo a la clásula del  Contrato)</t>
  </si>
  <si>
    <t>h) Obtener el estado de cuenta bancario y revaluar el saldo bancario al cierre de acuerdo al tipo de cambio del último desembolso recibo del BID. El resultado obtenido, compararlo con el inciso anterior. (Reevaluarlo con base al tipo de cambio e cada desembolso recibido del BID)</t>
  </si>
  <si>
    <t>i) Con la integración obtenida del inciso B, revaluar el monto al tipo de cambio del último desembolso y cotejarlo con el total del inciso B. reevaluarlo con base al tipo de cambio de cada desembolso recibido del BID)</t>
  </si>
  <si>
    <t>j) El monto de diferencial cambiario probado cotejarlo y compararlo con el diferencial cambiario en el estado de flujos de efectivo del programa (Estado de Efectivo Recibido y Desembolsos efectuados)</t>
  </si>
  <si>
    <t>Prueba de Diferencial cambiario (ejemplo)</t>
  </si>
  <si>
    <t>Estado de flujos de efectivo (ejemplo)</t>
  </si>
  <si>
    <t>Anexo 16 Cédula revisión de diferencial cambiario del programa</t>
  </si>
  <si>
    <t>Manual de auditoría de Estados Financieros de Propósito Especial para proyectos financiados por el Banco Interamericano de Desarrollo (BID)</t>
  </si>
  <si>
    <t xml:space="preserve">        Cotejada exactitud matématica, sin diferencia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</si>
</sst>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_-;\-* #,##0_-;_-* &quot;-&quot;??_-;_-@_-"/>
    <numFmt numFmtId="168" formatCode="_-[$Q-100A]* #,##0_-;\-[$Q-100A]* #,##0_-;_-[$Q-100A]* &quot;-&quot;??_-;_-@_-"/>
    <numFmt numFmtId="169" formatCode="_-[$$-409]* #,##0_ ;_-[$$-409]* \-#,##0\ ;_-[$$-409]* &quot;-&quot;??_ ;_-@_ "/>
    <numFmt numFmtId="170" formatCode="_-[$$-2C0A]\ * #,##0_-;\-[$$-2C0A]\ * #,##0_-;_-[$$-2C0A]\ * &quot;-&quot;??_-;_-@_-"/>
    <numFmt numFmtId="171" formatCode="#,##0_ ;[Red]\-#,##0\ "/>
    <numFmt numFmtId="172" formatCode="#,##0;[Red]#,##0"/>
  </numFmts>
  <fonts count="2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0"/>
      <color rgb="FF7A1818"/>
      <name val="Georgia"/>
      <family val="1"/>
    </font>
    <font>
      <u/>
      <sz val="11"/>
      <color theme="10"/>
      <name val="Calibri"/>
      <family val="2"/>
      <scheme val="minor"/>
    </font>
    <font>
      <sz val="11"/>
      <color indexed="60"/>
      <name val="Calibri"/>
      <family val="2"/>
    </font>
    <font>
      <sz val="11"/>
      <color theme="1"/>
      <name val="Arial"/>
      <family val="2"/>
    </font>
    <font>
      <b/>
      <sz val="11"/>
      <color indexed="8"/>
      <name val="Calibri"/>
      <family val="2"/>
    </font>
    <font>
      <b/>
      <sz val="14"/>
      <name val="Arial"/>
      <family val="2"/>
    </font>
    <font>
      <b/>
      <sz val="14"/>
      <color theme="1"/>
      <name val="Arial"/>
      <family val="2"/>
    </font>
    <font>
      <b/>
      <sz val="20"/>
      <color theme="1"/>
      <name val="Arial"/>
      <family val="2"/>
    </font>
    <font>
      <b/>
      <sz val="10"/>
      <name val="Arial"/>
      <family val="2"/>
    </font>
    <font>
      <u val="doubleAccounting"/>
      <sz val="11"/>
      <color theme="1"/>
      <name val="Arial"/>
      <family val="2"/>
    </font>
    <font>
      <sz val="10"/>
      <color rgb="FF000000"/>
      <name val="Arial"/>
      <family val="2"/>
    </font>
    <font>
      <sz val="10"/>
      <color rgb="FF002060"/>
      <name val="Arial"/>
      <family val="2"/>
    </font>
    <font>
      <u val="singleAccounting"/>
      <sz val="11"/>
      <color theme="1"/>
      <name val="Arial"/>
      <family val="2"/>
    </font>
    <font>
      <b/>
      <sz val="11"/>
      <color theme="1"/>
      <name val="Arial"/>
      <family val="2"/>
    </font>
    <font>
      <b/>
      <u val="doubleAccounting"/>
      <sz val="11"/>
      <color theme="1"/>
      <name val="Arial"/>
      <family val="2"/>
    </font>
    <font>
      <u/>
      <sz val="11"/>
      <color theme="1"/>
      <name val="Arial"/>
      <family val="2"/>
    </font>
    <font>
      <b/>
      <sz val="10"/>
      <color theme="1"/>
      <name val="Arial"/>
      <family val="2"/>
    </font>
    <font>
      <b/>
      <sz val="10"/>
      <color theme="0"/>
      <name val="Arial"/>
      <family val="2"/>
    </font>
    <font>
      <u val="doubleAccounting"/>
      <sz val="10"/>
      <color theme="1"/>
      <name val="Arial"/>
      <family val="2"/>
    </font>
    <font>
      <b/>
      <sz val="10"/>
      <color rgb="FFFF0000"/>
      <name val="Wingdings 2"/>
      <family val="1"/>
      <charset val="2"/>
    </font>
    <font>
      <b/>
      <sz val="10"/>
      <color rgb="FFFF0000"/>
      <name val="Arial"/>
      <family val="2"/>
    </font>
    <font>
      <u val="singleAccounting"/>
      <sz val="10"/>
      <color theme="1"/>
      <name val="Arial"/>
      <family val="2"/>
    </font>
    <font>
      <b/>
      <u val="doubleAccounting"/>
      <sz val="10"/>
      <color theme="1"/>
      <name val="Arial"/>
      <family val="2"/>
    </font>
    <font>
      <sz val="9"/>
      <color theme="1"/>
      <name val="Arial"/>
      <family val="2"/>
    </font>
    <font>
      <sz val="8"/>
      <color theme="1"/>
      <name val="Arial"/>
      <family val="2"/>
    </font>
  </fonts>
  <fills count="9">
    <fill>
      <patternFill patternType="none"/>
    </fill>
    <fill>
      <patternFill patternType="gray125"/>
    </fill>
    <fill>
      <patternFill patternType="solid">
        <fgColor indexed="43"/>
      </patternFill>
    </fill>
    <fill>
      <patternFill patternType="solid">
        <fgColor theme="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C00000"/>
        <bgColor indexed="64"/>
      </patternFill>
    </fill>
    <fill>
      <patternFill patternType="solid">
        <fgColor theme="3"/>
        <bgColor indexed="64"/>
      </patternFill>
    </fill>
    <fill>
      <patternFill patternType="solid">
        <fgColor rgb="FFFFFF00"/>
        <bgColor indexed="64"/>
      </patternFill>
    </fill>
  </fills>
  <borders count="13">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32">
    <xf numFmtId="0" fontId="0" fillId="0" borderId="0"/>
    <xf numFmtId="0" fontId="2" fillId="0" borderId="0"/>
    <xf numFmtId="0" fontId="3" fillId="0" borderId="0"/>
    <xf numFmtId="16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2" borderId="0" applyNumberFormat="0" applyBorder="0" applyAlignment="0" applyProtection="0"/>
    <xf numFmtId="0" fontId="2" fillId="0" borderId="0"/>
    <xf numFmtId="0" fontId="7" fillId="0" borderId="0"/>
    <xf numFmtId="0" fontId="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43"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3" fillId="0" borderId="0" xfId="2" applyFont="1"/>
    <xf numFmtId="0" fontId="10" fillId="0" borderId="0" xfId="0" applyFont="1"/>
    <xf numFmtId="0" fontId="11" fillId="0" borderId="0" xfId="2" applyFont="1" applyAlignment="1">
      <alignment vertical="top"/>
    </xf>
    <xf numFmtId="0" fontId="9" fillId="0" borderId="0" xfId="0" applyFont="1" applyFill="1" applyBorder="1" applyAlignment="1">
      <alignment horizontal="left"/>
    </xf>
    <xf numFmtId="0" fontId="7" fillId="0" borderId="0" xfId="0" applyFont="1"/>
    <xf numFmtId="0" fontId="3" fillId="0" borderId="0" xfId="2" applyFont="1" applyAlignment="1">
      <alignment horizontal="right"/>
    </xf>
    <xf numFmtId="0" fontId="2" fillId="0" borderId="0" xfId="0" applyFont="1"/>
    <xf numFmtId="0" fontId="3" fillId="0" borderId="2" xfId="2" applyFont="1" applyBorder="1" applyAlignment="1">
      <alignment horizontal="right"/>
    </xf>
    <xf numFmtId="0" fontId="3" fillId="0" borderId="0" xfId="2"/>
    <xf numFmtId="0" fontId="15" fillId="0" borderId="7" xfId="2" applyFont="1" applyBorder="1" applyAlignment="1">
      <alignment vertical="top" wrapText="1"/>
    </xf>
    <xf numFmtId="0" fontId="15" fillId="0" borderId="8" xfId="2" applyFont="1" applyBorder="1" applyAlignment="1">
      <alignment vertical="top" wrapText="1"/>
    </xf>
    <xf numFmtId="0" fontId="15" fillId="0" borderId="9" xfId="2" applyFont="1" applyBorder="1" applyAlignment="1">
      <alignment vertical="top" wrapText="1"/>
    </xf>
    <xf numFmtId="0" fontId="15" fillId="0" borderId="7" xfId="2" applyFont="1" applyBorder="1" applyAlignment="1">
      <alignment vertical="top" wrapText="1"/>
    </xf>
    <xf numFmtId="0" fontId="15" fillId="0" borderId="8" xfId="2" applyFont="1" applyBorder="1" applyAlignment="1">
      <alignment vertical="top" wrapText="1"/>
    </xf>
    <xf numFmtId="0" fontId="15" fillId="0" borderId="9" xfId="2" applyFont="1" applyBorder="1" applyAlignment="1">
      <alignment vertical="top" wrapText="1"/>
    </xf>
    <xf numFmtId="170" fontId="7" fillId="0" borderId="0" xfId="0" applyNumberFormat="1" applyFont="1"/>
    <xf numFmtId="168" fontId="7" fillId="0" borderId="0" xfId="30" applyNumberFormat="1" applyFont="1"/>
    <xf numFmtId="170" fontId="16" fillId="0" borderId="0" xfId="0" applyNumberFormat="1" applyFont="1"/>
    <xf numFmtId="168" fontId="16" fillId="0" borderId="0" xfId="30" applyNumberFormat="1" applyFont="1"/>
    <xf numFmtId="170" fontId="13" fillId="0" borderId="0" xfId="0" applyNumberFormat="1" applyFont="1"/>
    <xf numFmtId="0" fontId="13" fillId="0" borderId="0" xfId="0" applyFont="1"/>
    <xf numFmtId="168" fontId="13" fillId="0" borderId="0" xfId="0" applyNumberFormat="1" applyFont="1"/>
    <xf numFmtId="0" fontId="17" fillId="0" borderId="0" xfId="0" applyFont="1" applyAlignment="1">
      <alignment horizontal="center"/>
    </xf>
    <xf numFmtId="0" fontId="17" fillId="0" borderId="0" xfId="0" applyFont="1"/>
    <xf numFmtId="14" fontId="7" fillId="0" borderId="0" xfId="0" applyNumberFormat="1" applyFont="1" applyAlignment="1">
      <alignment horizontal="center"/>
    </xf>
    <xf numFmtId="167" fontId="7" fillId="0" borderId="0" xfId="30" applyNumberFormat="1" applyFont="1"/>
    <xf numFmtId="167" fontId="7" fillId="0" borderId="0" xfId="0" applyNumberFormat="1" applyFont="1"/>
    <xf numFmtId="167" fontId="16" fillId="0" borderId="0" xfId="30" applyNumberFormat="1" applyFont="1"/>
    <xf numFmtId="167" fontId="17" fillId="0" borderId="0" xfId="30" applyNumberFormat="1" applyFont="1"/>
    <xf numFmtId="168" fontId="18" fillId="0" borderId="0" xfId="30" applyNumberFormat="1" applyFont="1"/>
    <xf numFmtId="168" fontId="7" fillId="0" borderId="0" xfId="31" applyNumberFormat="1" applyFont="1"/>
    <xf numFmtId="169" fontId="7" fillId="0" borderId="0" xfId="30" applyNumberFormat="1" applyFont="1"/>
    <xf numFmtId="169" fontId="18" fillId="0" borderId="0" xfId="30" applyNumberFormat="1" applyFont="1"/>
    <xf numFmtId="167" fontId="19" fillId="0" borderId="0" xfId="30" applyNumberFormat="1" applyFont="1" applyAlignment="1"/>
    <xf numFmtId="0" fontId="15" fillId="0" borderId="7" xfId="2" applyFont="1" applyBorder="1" applyAlignment="1">
      <alignment vertical="top" wrapText="1"/>
    </xf>
    <xf numFmtId="0" fontId="15" fillId="0" borderId="8" xfId="2" applyFont="1" applyBorder="1" applyAlignment="1">
      <alignment vertical="top" wrapText="1"/>
    </xf>
    <xf numFmtId="0" fontId="15" fillId="0" borderId="9" xfId="2" applyFont="1" applyBorder="1" applyAlignment="1">
      <alignment vertical="top" wrapText="1"/>
    </xf>
    <xf numFmtId="0" fontId="15" fillId="0" borderId="7" xfId="2" applyFont="1" applyBorder="1" applyAlignment="1">
      <alignment vertical="top"/>
    </xf>
    <xf numFmtId="0" fontId="15" fillId="0" borderId="8" xfId="2" applyFont="1" applyBorder="1" applyAlignment="1">
      <alignment vertical="top"/>
    </xf>
    <xf numFmtId="0" fontId="15" fillId="0" borderId="9" xfId="2" applyFont="1" applyBorder="1" applyAlignment="1">
      <alignment vertical="top"/>
    </xf>
    <xf numFmtId="0" fontId="3" fillId="8" borderId="0" xfId="2" applyFont="1" applyFill="1"/>
    <xf numFmtId="3" fontId="3" fillId="8" borderId="0" xfId="2" applyNumberFormat="1" applyFont="1" applyFill="1"/>
    <xf numFmtId="3" fontId="3" fillId="0" borderId="0" xfId="2" applyNumberFormat="1" applyFont="1"/>
    <xf numFmtId="0" fontId="20" fillId="0" borderId="0" xfId="2" applyFont="1" applyAlignment="1">
      <alignment vertical="top"/>
    </xf>
    <xf numFmtId="0" fontId="20" fillId="0" borderId="0" xfId="0" applyFont="1"/>
    <xf numFmtId="0" fontId="12" fillId="0" borderId="0" xfId="0" applyFont="1" applyFill="1" applyBorder="1" applyAlignment="1">
      <alignment horizontal="left"/>
    </xf>
    <xf numFmtId="0" fontId="3" fillId="0" borderId="0" xfId="2" applyFont="1" applyProtection="1"/>
    <xf numFmtId="0" fontId="12" fillId="5" borderId="3" xfId="2" applyFont="1" applyFill="1" applyBorder="1" applyAlignment="1" applyProtection="1">
      <alignment horizontal="right" vertical="top" wrapText="1" shrinkToFit="1"/>
    </xf>
    <xf numFmtId="0" fontId="12" fillId="5" borderId="3" xfId="2" applyFont="1" applyFill="1" applyBorder="1" applyAlignment="1" applyProtection="1">
      <alignment horizontal="center" vertical="top" wrapText="1" shrinkToFit="1"/>
    </xf>
    <xf numFmtId="0" fontId="21" fillId="3" borderId="3" xfId="2" applyFont="1" applyFill="1" applyBorder="1" applyAlignment="1" applyProtection="1">
      <alignment horizontal="center" vertical="top" wrapText="1" shrinkToFit="1"/>
    </xf>
    <xf numFmtId="0" fontId="3" fillId="0" borderId="2" xfId="2" applyFont="1" applyBorder="1" applyAlignment="1">
      <alignment wrapText="1"/>
    </xf>
    <xf numFmtId="0" fontId="3" fillId="0" borderId="2" xfId="2" applyFont="1" applyBorder="1" applyAlignment="1">
      <alignment horizontal="left" wrapText="1"/>
    </xf>
    <xf numFmtId="0" fontId="3" fillId="0" borderId="2" xfId="2" applyFont="1" applyBorder="1" applyAlignment="1">
      <alignment horizontal="center"/>
    </xf>
    <xf numFmtId="14" fontId="3" fillId="0" borderId="2" xfId="2" applyNumberFormat="1" applyFont="1" applyBorder="1" applyAlignment="1">
      <alignment horizontal="center"/>
    </xf>
    <xf numFmtId="168" fontId="3" fillId="0" borderId="2" xfId="30" applyNumberFormat="1" applyFont="1" applyBorder="1"/>
    <xf numFmtId="43" fontId="3" fillId="0" borderId="2" xfId="30" applyFont="1" applyBorder="1" applyAlignment="1">
      <alignment horizontal="left"/>
    </xf>
    <xf numFmtId="169" fontId="3" fillId="0" borderId="2" xfId="30" applyNumberFormat="1" applyFont="1" applyBorder="1" applyAlignment="1">
      <alignment horizontal="left"/>
    </xf>
    <xf numFmtId="2" fontId="2" fillId="0" borderId="2" xfId="0" applyNumberFormat="1" applyFont="1" applyBorder="1" applyAlignment="1">
      <alignment horizontal="center"/>
    </xf>
    <xf numFmtId="0" fontId="2" fillId="0" borderId="2" xfId="2" applyFont="1" applyFill="1" applyBorder="1" applyAlignment="1" applyProtection="1">
      <alignment horizontal="center" vertical="top" wrapText="1" shrinkToFit="1"/>
    </xf>
    <xf numFmtId="170" fontId="2" fillId="0" borderId="2" xfId="0" applyNumberFormat="1" applyFont="1" applyBorder="1" applyAlignment="1">
      <alignment horizontal="center"/>
    </xf>
    <xf numFmtId="171" fontId="2" fillId="0" borderId="2" xfId="30" applyNumberFormat="1" applyFont="1" applyBorder="1" applyAlignment="1">
      <alignment horizontal="right"/>
    </xf>
    <xf numFmtId="167" fontId="2" fillId="0" borderId="2" xfId="0" applyNumberFormat="1" applyFont="1" applyBorder="1" applyAlignment="1">
      <alignment horizontal="left"/>
    </xf>
    <xf numFmtId="168" fontId="22" fillId="0" borderId="0" xfId="2" applyNumberFormat="1" applyFont="1"/>
    <xf numFmtId="169" fontId="22" fillId="0" borderId="0" xfId="2" applyNumberFormat="1" applyFont="1"/>
    <xf numFmtId="168" fontId="3" fillId="0" borderId="0" xfId="2" applyNumberFormat="1" applyFont="1"/>
    <xf numFmtId="0" fontId="23" fillId="0" borderId="0" xfId="0" applyFont="1"/>
    <xf numFmtId="167" fontId="3" fillId="0" borderId="0" xfId="30" applyNumberFormat="1" applyFont="1"/>
    <xf numFmtId="0" fontId="24" fillId="0" borderId="0" xfId="0" applyFont="1"/>
    <xf numFmtId="0" fontId="21" fillId="6" borderId="11" xfId="0" applyFont="1" applyFill="1" applyBorder="1" applyAlignment="1" applyProtection="1">
      <alignment horizontal="center" vertical="top" wrapText="1" shrinkToFit="1"/>
      <protection locked="0"/>
    </xf>
    <xf numFmtId="0" fontId="21" fillId="7" borderId="7" xfId="0" applyFont="1" applyFill="1" applyBorder="1" applyAlignment="1" applyProtection="1">
      <alignment horizontal="center" vertical="top" wrapText="1" shrinkToFit="1"/>
      <protection locked="0"/>
    </xf>
    <xf numFmtId="0" fontId="21" fillId="7" borderId="12" xfId="0" applyFont="1" applyFill="1" applyBorder="1" applyAlignment="1" applyProtection="1">
      <alignment horizontal="center" vertical="top" wrapText="1" shrinkToFit="1"/>
      <protection locked="0"/>
    </xf>
    <xf numFmtId="2" fontId="3" fillId="0" borderId="0" xfId="2" applyNumberFormat="1" applyFont="1"/>
    <xf numFmtId="172" fontId="3" fillId="0" borderId="0" xfId="2" applyNumberFormat="1" applyFont="1" applyAlignment="1"/>
    <xf numFmtId="167" fontId="25" fillId="0" borderId="0" xfId="30" applyNumberFormat="1" applyFont="1" applyAlignment="1"/>
    <xf numFmtId="169" fontId="26" fillId="0" borderId="0" xfId="2" applyNumberFormat="1" applyFont="1"/>
    <xf numFmtId="0" fontId="20" fillId="0" borderId="0" xfId="2" applyFont="1"/>
    <xf numFmtId="0" fontId="3" fillId="0" borderId="0" xfId="2" applyAlignment="1">
      <alignment vertical="top" wrapText="1"/>
    </xf>
    <xf numFmtId="43" fontId="7" fillId="0" borderId="0" xfId="30" applyNumberFormat="1" applyFont="1" applyAlignment="1">
      <alignment horizontal="center" vertical="center"/>
    </xf>
    <xf numFmtId="0" fontId="28" fillId="0" borderId="0" xfId="0" applyFont="1" applyAlignment="1">
      <alignment wrapText="1"/>
    </xf>
    <xf numFmtId="0" fontId="14" fillId="0" borderId="7" xfId="2" applyFont="1" applyBorder="1" applyAlignment="1">
      <alignment horizontal="left" vertical="top" wrapText="1"/>
    </xf>
    <xf numFmtId="0" fontId="14" fillId="0" borderId="9" xfId="2" applyFont="1" applyBorder="1" applyAlignment="1">
      <alignment horizontal="left" vertical="top" wrapText="1"/>
    </xf>
    <xf numFmtId="0" fontId="3" fillId="0" borderId="0" xfId="2" applyAlignment="1">
      <alignment horizontal="left" vertical="center"/>
    </xf>
    <xf numFmtId="0" fontId="3" fillId="0" borderId="0" xfId="2" applyAlignment="1">
      <alignment horizontal="left" vertical="top" wrapText="1"/>
    </xf>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4" borderId="6" xfId="0" applyFont="1" applyFill="1" applyBorder="1" applyAlignment="1">
      <alignment horizontal="center"/>
    </xf>
    <xf numFmtId="0" fontId="15" fillId="0" borderId="7" xfId="2" applyFont="1" applyBorder="1" applyAlignment="1">
      <alignment vertical="top" wrapText="1"/>
    </xf>
    <xf numFmtId="0" fontId="15" fillId="0" borderId="8" xfId="2" applyFont="1" applyBorder="1" applyAlignment="1">
      <alignment vertical="top" wrapText="1"/>
    </xf>
    <xf numFmtId="0" fontId="15" fillId="0" borderId="9" xfId="2" applyFont="1" applyBorder="1" applyAlignment="1">
      <alignment vertical="top" wrapText="1"/>
    </xf>
    <xf numFmtId="0" fontId="12" fillId="0" borderId="8" xfId="2" applyFont="1" applyBorder="1" applyAlignment="1">
      <alignment horizontal="center"/>
    </xf>
    <xf numFmtId="0" fontId="12" fillId="0" borderId="9" xfId="2" applyFont="1" applyBorder="1" applyAlignment="1">
      <alignment horizontal="center"/>
    </xf>
    <xf numFmtId="0" fontId="12" fillId="0" borderId="7" xfId="2" applyFont="1" applyFill="1" applyBorder="1" applyAlignment="1">
      <alignment horizontal="center" wrapText="1"/>
    </xf>
    <xf numFmtId="0" fontId="12" fillId="0" borderId="9" xfId="2" applyFont="1" applyFill="1" applyBorder="1" applyAlignment="1">
      <alignment horizontal="center" wrapText="1"/>
    </xf>
    <xf numFmtId="0" fontId="14" fillId="0" borderId="7" xfId="2" applyFont="1" applyFill="1" applyBorder="1" applyAlignment="1">
      <alignment horizontal="left" vertical="top" wrapText="1"/>
    </xf>
    <xf numFmtId="0" fontId="14" fillId="0" borderId="9" xfId="2" applyFont="1" applyFill="1" applyBorder="1" applyAlignment="1">
      <alignment horizontal="left" vertical="top" wrapText="1"/>
    </xf>
    <xf numFmtId="0" fontId="27" fillId="0" borderId="0" xfId="2" applyFont="1" applyAlignment="1">
      <alignment horizontal="left" vertical="top" wrapText="1"/>
    </xf>
    <xf numFmtId="0" fontId="7" fillId="0" borderId="0" xfId="0" applyFont="1" applyAlignment="1">
      <alignment horizontal="right"/>
    </xf>
    <xf numFmtId="0" fontId="27" fillId="0" borderId="0" xfId="2" applyFont="1" applyAlignment="1">
      <alignment horizontal="center" vertical="top" wrapText="1"/>
    </xf>
    <xf numFmtId="0" fontId="3" fillId="0" borderId="3" xfId="2" applyFont="1" applyBorder="1" applyAlignment="1">
      <alignment horizontal="right" vertical="center"/>
    </xf>
    <xf numFmtId="0" fontId="3" fillId="0" borderId="10" xfId="2" applyFont="1" applyBorder="1" applyAlignment="1">
      <alignment horizontal="right" vertical="center"/>
    </xf>
    <xf numFmtId="0" fontId="3" fillId="0" borderId="3" xfId="2" applyFont="1" applyBorder="1" applyAlignment="1">
      <alignment horizontal="left" vertical="center" wrapText="1"/>
    </xf>
    <xf numFmtId="0" fontId="3" fillId="0" borderId="10" xfId="2" applyFont="1" applyBorder="1" applyAlignment="1">
      <alignment horizontal="left" vertical="center" wrapText="1"/>
    </xf>
    <xf numFmtId="0" fontId="3" fillId="0" borderId="3" xfId="2" applyFont="1" applyBorder="1" applyAlignment="1">
      <alignment horizontal="center" vertical="center"/>
    </xf>
    <xf numFmtId="0" fontId="3" fillId="0" borderId="10" xfId="2" applyFont="1" applyBorder="1" applyAlignment="1">
      <alignment horizontal="center" vertical="center"/>
    </xf>
    <xf numFmtId="0" fontId="12" fillId="4" borderId="4" xfId="0"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21" fillId="3" borderId="4" xfId="2" applyFont="1" applyFill="1" applyBorder="1" applyAlignment="1" applyProtection="1">
      <alignment horizontal="center" vertical="top" wrapText="1" shrinkToFit="1"/>
    </xf>
    <xf numFmtId="0" fontId="21" fillId="3" borderId="5" xfId="2" applyFont="1" applyFill="1" applyBorder="1" applyAlignment="1" applyProtection="1">
      <alignment horizontal="center" vertical="top" wrapText="1" shrinkToFit="1"/>
    </xf>
    <xf numFmtId="0" fontId="12" fillId="5" borderId="4" xfId="2" applyFont="1" applyFill="1" applyBorder="1" applyAlignment="1" applyProtection="1">
      <alignment horizontal="center" vertical="top" wrapText="1" shrinkToFit="1"/>
    </xf>
    <xf numFmtId="0" fontId="12" fillId="5" borderId="5" xfId="2" applyFont="1" applyFill="1" applyBorder="1" applyAlignment="1" applyProtection="1">
      <alignment horizontal="center" vertical="top" wrapText="1" shrinkToFit="1"/>
    </xf>
    <xf numFmtId="0" fontId="12" fillId="5" borderId="6" xfId="2" applyFont="1" applyFill="1" applyBorder="1" applyAlignment="1" applyProtection="1">
      <alignment horizontal="center" vertical="top" wrapText="1" shrinkToFit="1"/>
    </xf>
    <xf numFmtId="0" fontId="3" fillId="0" borderId="3" xfId="2" applyFont="1" applyBorder="1" applyAlignment="1">
      <alignment horizontal="center"/>
    </xf>
    <xf numFmtId="0" fontId="3" fillId="0" borderId="10" xfId="2" applyFont="1" applyBorder="1" applyAlignment="1">
      <alignment horizontal="center"/>
    </xf>
    <xf numFmtId="14" fontId="3" fillId="0" borderId="3" xfId="2" applyNumberFormat="1" applyFont="1" applyBorder="1" applyAlignment="1">
      <alignment horizontal="center" vertical="center" wrapText="1"/>
    </xf>
    <xf numFmtId="14" fontId="3" fillId="0" borderId="10" xfId="2" applyNumberFormat="1" applyFont="1" applyBorder="1" applyAlignment="1">
      <alignment horizontal="center" vertical="center" wrapText="1"/>
    </xf>
    <xf numFmtId="14" fontId="3" fillId="0" borderId="3" xfId="2" applyNumberFormat="1" applyFont="1" applyBorder="1" applyAlignment="1">
      <alignment horizontal="center" vertical="center"/>
    </xf>
    <xf numFmtId="14" fontId="3" fillId="0" borderId="10" xfId="2" applyNumberFormat="1" applyFont="1" applyBorder="1" applyAlignment="1">
      <alignment horizontal="center" vertical="center"/>
    </xf>
    <xf numFmtId="167" fontId="2" fillId="0" borderId="3" xfId="0" applyNumberFormat="1" applyFont="1" applyBorder="1" applyAlignment="1">
      <alignment horizontal="left" wrapText="1"/>
    </xf>
    <xf numFmtId="167" fontId="2" fillId="0" borderId="10" xfId="0" applyNumberFormat="1" applyFont="1" applyBorder="1" applyAlignment="1">
      <alignment horizontal="left" wrapText="1"/>
    </xf>
    <xf numFmtId="0" fontId="7" fillId="0" borderId="0" xfId="0" applyFont="1" applyAlignment="1">
      <alignment horizontal="left" wrapText="1"/>
    </xf>
    <xf numFmtId="0" fontId="3" fillId="0" borderId="0" xfId="2" applyAlignment="1">
      <alignment vertical="center"/>
    </xf>
  </cellXfs>
  <cellStyles count="32">
    <cellStyle name="Comma 2" xfId="3"/>
    <cellStyle name="Comma 3" xfId="4"/>
    <cellStyle name="Comma 4" xfId="5"/>
    <cellStyle name="Comma 5" xfId="6"/>
    <cellStyle name="Comma 5 2" xfId="7"/>
    <cellStyle name="Currency 2" xfId="8"/>
    <cellStyle name="Followed Hyperlink" xfId="9"/>
    <cellStyle name="Hyperlink 2" xfId="10"/>
    <cellStyle name="Hyperlink 3" xfId="11"/>
    <cellStyle name="Millares" xfId="30" builtinId="3"/>
    <cellStyle name="Neutral 2" xfId="12"/>
    <cellStyle name="Normal" xfId="0" builtinId="0"/>
    <cellStyle name="Normal 2" xfId="1"/>
    <cellStyle name="Normal 2 2" xfId="13"/>
    <cellStyle name="Normal 3" xfId="14"/>
    <cellStyle name="Normal 3 2" xfId="2"/>
    <cellStyle name="Normal 4" xfId="15"/>
    <cellStyle name="Normal 4 2" xfId="16"/>
    <cellStyle name="Normal 4 2 2" xfId="17"/>
    <cellStyle name="Normal 5" xfId="18"/>
    <cellStyle name="Normal 6" xfId="19"/>
    <cellStyle name="Normal 6 2" xfId="20"/>
    <cellStyle name="Normal 7" xfId="21"/>
    <cellStyle name="Normal 7 2" xfId="22"/>
    <cellStyle name="Normal 8" xfId="23"/>
    <cellStyle name="Normal 8 2" xfId="24"/>
    <cellStyle name="Percent 2" xfId="25"/>
    <cellStyle name="Porcentaje" xfId="31" builtinId="5"/>
    <cellStyle name="Total 2" xfId="26"/>
    <cellStyle name="Total 2 2" xfId="27"/>
    <cellStyle name="Total 2 3" xfId="28"/>
    <cellStyle name="Total 2 4"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104775</xdr:rowOff>
    </xdr:from>
    <xdr:to>
      <xdr:col>6</xdr:col>
      <xdr:colOff>590550</xdr:colOff>
      <xdr:row>17</xdr:row>
      <xdr:rowOff>66675</xdr:rowOff>
    </xdr:to>
    <xdr:sp macro="" textlink="">
      <xdr:nvSpPr>
        <xdr:cNvPr id="2" name="CuadroTexto 1">
          <a:extLst>
            <a:ext uri="{FF2B5EF4-FFF2-40B4-BE49-F238E27FC236}">
              <a16:creationId xmlns:a16="http://schemas.microsoft.com/office/drawing/2014/main" xmlns="" id="{F5C64E8F-0901-46C6-BF1C-C408E0A716C0}"/>
            </a:ext>
          </a:extLst>
        </xdr:cNvPr>
        <xdr:cNvSpPr txBox="1"/>
      </xdr:nvSpPr>
      <xdr:spPr>
        <a:xfrm>
          <a:off x="285750" y="1247775"/>
          <a:ext cx="4876800"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ct val="150000"/>
            </a:lnSpc>
            <a:buFont typeface="Arial" panose="020B0604020202020204" pitchFamily="34" charset="0"/>
            <a:buChar char="•"/>
          </a:pPr>
          <a:r>
            <a:rPr lang="es-GT" sz="1200">
              <a:latin typeface="Arial" panose="020B0604020202020204" pitchFamily="34" charset="0"/>
              <a:cs typeface="Arial" panose="020B0604020202020204" pitchFamily="34" charset="0"/>
            </a:rPr>
            <a:t>El programa recibió un anticipo</a:t>
          </a:r>
          <a:r>
            <a:rPr lang="es-GT" sz="1200" baseline="0">
              <a:latin typeface="Arial" panose="020B0604020202020204" pitchFamily="34" charset="0"/>
              <a:cs typeface="Arial" panose="020B0604020202020204" pitchFamily="34" charset="0"/>
            </a:rPr>
            <a:t> de fondos (primer desembolso) por US$ 1 millon en el año 2014</a:t>
          </a:r>
        </a:p>
        <a:p>
          <a:pPr marL="171450" indent="-171450">
            <a:lnSpc>
              <a:spcPct val="150000"/>
            </a:lnSpc>
            <a:buFont typeface="Arial" panose="020B0604020202020204" pitchFamily="34" charset="0"/>
            <a:buChar char="•"/>
          </a:pPr>
          <a:r>
            <a:rPr lang="es-GT" sz="1200" baseline="0">
              <a:latin typeface="Arial" panose="020B0604020202020204" pitchFamily="34" charset="0"/>
              <a:cs typeface="Arial" panose="020B0604020202020204" pitchFamily="34" charset="0"/>
            </a:rPr>
            <a:t>Los gastos de inversión son gastos de construcción de edificios.</a:t>
          </a:r>
        </a:p>
        <a:p>
          <a:pPr marL="171450" indent="-171450">
            <a:lnSpc>
              <a:spcPct val="150000"/>
            </a:lnSpc>
            <a:buFont typeface="Arial" panose="020B0604020202020204" pitchFamily="34" charset="0"/>
            <a:buChar char="•"/>
          </a:pPr>
          <a:r>
            <a:rPr lang="es-GT" sz="1200">
              <a:latin typeface="Arial" panose="020B0604020202020204" pitchFamily="34" charset="0"/>
              <a:cs typeface="Arial" panose="020B0604020202020204" pitchFamily="34" charset="0"/>
            </a:rPr>
            <a:t>Se indagó respecto</a:t>
          </a:r>
          <a:r>
            <a:rPr lang="es-GT" sz="1200" baseline="0">
              <a:latin typeface="Arial" panose="020B0604020202020204" pitchFamily="34" charset="0"/>
              <a:cs typeface="Arial" panose="020B0604020202020204" pitchFamily="34" charset="0"/>
            </a:rPr>
            <a:t> la documentación mínima que debería contar el gasto.</a:t>
          </a:r>
        </a:p>
        <a:p>
          <a:pPr marL="171450" indent="-171450">
            <a:lnSpc>
              <a:spcPct val="150000"/>
            </a:lnSpc>
            <a:buFont typeface="Arial" panose="020B0604020202020204" pitchFamily="34" charset="0"/>
            <a:buChar char="•"/>
          </a:pPr>
          <a:r>
            <a:rPr lang="es-GT" sz="1200" baseline="0">
              <a:latin typeface="Arial" panose="020B0604020202020204" pitchFamily="34" charset="0"/>
              <a:cs typeface="Arial" panose="020B0604020202020204" pitchFamily="34" charset="0"/>
            </a:rPr>
            <a:t>La selección de la muestra se realizó sobre montos altos un 80-20.  </a:t>
          </a:r>
          <a:endParaRPr lang="es-GT"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3174</xdr:colOff>
      <xdr:row>0</xdr:row>
      <xdr:rowOff>63500</xdr:rowOff>
    </xdr:from>
    <xdr:to>
      <xdr:col>3</xdr:col>
      <xdr:colOff>332467</xdr:colOff>
      <xdr:row>3</xdr:row>
      <xdr:rowOff>330200</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209549" y="63500"/>
          <a:ext cx="4456793" cy="1743075"/>
        </a:xfrm>
        <a:prstGeom prst="rect">
          <a:avLst/>
        </a:prstGeom>
        <a:solidFill>
          <a:schemeClr val="bg1">
            <a:alpha val="0"/>
          </a:schemeClr>
        </a:solidFill>
        <a:ln>
          <a:noFill/>
        </a:ln>
      </xdr:spPr>
    </xdr:pic>
    <xdr:clientData/>
  </xdr:twoCellAnchor>
  <xdr:twoCellAnchor editAs="oneCell">
    <xdr:from>
      <xdr:col>4</xdr:col>
      <xdr:colOff>158749</xdr:colOff>
      <xdr:row>25</xdr:row>
      <xdr:rowOff>95250</xdr:rowOff>
    </xdr:from>
    <xdr:to>
      <xdr:col>8</xdr:col>
      <xdr:colOff>1942038</xdr:colOff>
      <xdr:row>36</xdr:row>
      <xdr:rowOff>121669</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5095874" y="9175750"/>
          <a:ext cx="4196289" cy="202666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5</xdr:row>
      <xdr:rowOff>161925</xdr:rowOff>
    </xdr:to>
    <xdr:pic>
      <xdr:nvPicPr>
        <xdr:cNvPr id="2" name="1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28575" y="28575"/>
          <a:ext cx="2695575" cy="1038225"/>
        </a:xfrm>
        <a:prstGeom prst="rect">
          <a:avLst/>
        </a:prstGeom>
        <a:solidFill>
          <a:schemeClr val="bg1">
            <a:alpha val="0"/>
          </a:schemeClr>
        </a:solidFill>
        <a:ln>
          <a:noFill/>
        </a:ln>
      </xdr:spPr>
    </xdr:pic>
    <xdr:clientData/>
  </xdr:twoCellAnchor>
  <xdr:twoCellAnchor editAs="oneCell">
    <xdr:from>
      <xdr:col>3</xdr:col>
      <xdr:colOff>666750</xdr:colOff>
      <xdr:row>34</xdr:row>
      <xdr:rowOff>76200</xdr:rowOff>
    </xdr:from>
    <xdr:to>
      <xdr:col>4</xdr:col>
      <xdr:colOff>1281639</xdr:colOff>
      <xdr:row>38</xdr:row>
      <xdr:rowOff>152400</xdr:rowOff>
    </xdr:to>
    <xdr:pic>
      <xdr:nvPicPr>
        <xdr:cNvPr id="3" name="2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6172200" y="6324600"/>
          <a:ext cx="2329389" cy="12573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299357</xdr:colOff>
      <xdr:row>24</xdr:row>
      <xdr:rowOff>40823</xdr:rowOff>
    </xdr:from>
    <xdr:to>
      <xdr:col>1</xdr:col>
      <xdr:colOff>385082</xdr:colOff>
      <xdr:row>24</xdr:row>
      <xdr:rowOff>117023</xdr:rowOff>
    </xdr:to>
    <xdr:grpSp>
      <xdr:nvGrpSpPr>
        <xdr:cNvPr id="3" name="Group 13">
          <a:extLst>
            <a:ext uri="{FF2B5EF4-FFF2-40B4-BE49-F238E27FC236}">
              <a16:creationId xmlns:a16="http://schemas.microsoft.com/office/drawing/2014/main" xmlns="" id="{E07747AB-33FC-4BA2-9B65-72D6FD053972}"/>
            </a:ext>
          </a:extLst>
        </xdr:cNvPr>
        <xdr:cNvGrpSpPr>
          <a:grpSpLocks/>
        </xdr:cNvGrpSpPr>
      </xdr:nvGrpSpPr>
      <xdr:grpSpPr bwMode="auto">
        <a:xfrm rot="5400000">
          <a:off x="454043" y="6919905"/>
          <a:ext cx="74676" cy="92964"/>
          <a:chOff x="384" y="235"/>
          <a:chExt cx="8" cy="16"/>
        </a:xfrm>
      </xdr:grpSpPr>
      <xdr:sp macro="" textlink="">
        <xdr:nvSpPr>
          <xdr:cNvPr id="5" name="Line 14">
            <a:extLst>
              <a:ext uri="{FF2B5EF4-FFF2-40B4-BE49-F238E27FC236}">
                <a16:creationId xmlns:a16="http://schemas.microsoft.com/office/drawing/2014/main" xmlns="" id="{10A8B8A7-B798-4593-8455-D3B8C4FA285C}"/>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 name="Line 15">
            <a:extLst>
              <a:ext uri="{FF2B5EF4-FFF2-40B4-BE49-F238E27FC236}">
                <a16:creationId xmlns:a16="http://schemas.microsoft.com/office/drawing/2014/main" xmlns="" id="{811DAFCA-077D-4FD4-B972-B6917213E9FA}"/>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873581</xdr:colOff>
      <xdr:row>23</xdr:row>
      <xdr:rowOff>29939</xdr:rowOff>
    </xdr:from>
    <xdr:to>
      <xdr:col>9</xdr:col>
      <xdr:colOff>959306</xdr:colOff>
      <xdr:row>23</xdr:row>
      <xdr:rowOff>106139</xdr:rowOff>
    </xdr:to>
    <xdr:grpSp>
      <xdr:nvGrpSpPr>
        <xdr:cNvPr id="7" name="Group 13">
          <a:extLst>
            <a:ext uri="{FF2B5EF4-FFF2-40B4-BE49-F238E27FC236}">
              <a16:creationId xmlns:a16="http://schemas.microsoft.com/office/drawing/2014/main" xmlns="" id="{A92D5CA5-0911-46A1-ABEC-2239D4A1E99F}"/>
            </a:ext>
          </a:extLst>
        </xdr:cNvPr>
        <xdr:cNvGrpSpPr>
          <a:grpSpLocks/>
        </xdr:cNvGrpSpPr>
      </xdr:nvGrpSpPr>
      <xdr:grpSpPr bwMode="auto">
        <a:xfrm rot="5400000">
          <a:off x="10262945" y="6754589"/>
          <a:ext cx="74676" cy="91440"/>
          <a:chOff x="384" y="235"/>
          <a:chExt cx="8" cy="16"/>
        </a:xfrm>
      </xdr:grpSpPr>
      <xdr:sp macro="" textlink="">
        <xdr:nvSpPr>
          <xdr:cNvPr id="8" name="Line 14">
            <a:extLst>
              <a:ext uri="{FF2B5EF4-FFF2-40B4-BE49-F238E27FC236}">
                <a16:creationId xmlns:a16="http://schemas.microsoft.com/office/drawing/2014/main" xmlns="" id="{ED0A963B-29D6-4F04-9014-EE72DE29841E}"/>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9" name="Line 15">
            <a:extLst>
              <a:ext uri="{FF2B5EF4-FFF2-40B4-BE49-F238E27FC236}">
                <a16:creationId xmlns:a16="http://schemas.microsoft.com/office/drawing/2014/main" xmlns="" id="{C08826D2-A145-47BE-9D2D-39CF63E534B2}"/>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873581</xdr:colOff>
      <xdr:row>23</xdr:row>
      <xdr:rowOff>29939</xdr:rowOff>
    </xdr:from>
    <xdr:to>
      <xdr:col>13</xdr:col>
      <xdr:colOff>959306</xdr:colOff>
      <xdr:row>23</xdr:row>
      <xdr:rowOff>106139</xdr:rowOff>
    </xdr:to>
    <xdr:grpSp>
      <xdr:nvGrpSpPr>
        <xdr:cNvPr id="12" name="Group 13">
          <a:extLst>
            <a:ext uri="{FF2B5EF4-FFF2-40B4-BE49-F238E27FC236}">
              <a16:creationId xmlns:a16="http://schemas.microsoft.com/office/drawing/2014/main" xmlns="" id="{C2B7A768-3651-47DC-B97F-E2C41547B166}"/>
            </a:ext>
          </a:extLst>
        </xdr:cNvPr>
        <xdr:cNvGrpSpPr>
          <a:grpSpLocks/>
        </xdr:cNvGrpSpPr>
      </xdr:nvGrpSpPr>
      <xdr:grpSpPr bwMode="auto">
        <a:xfrm rot="5400000">
          <a:off x="14907970" y="6754589"/>
          <a:ext cx="74676" cy="91440"/>
          <a:chOff x="384" y="235"/>
          <a:chExt cx="8" cy="16"/>
        </a:xfrm>
      </xdr:grpSpPr>
      <xdr:sp macro="" textlink="">
        <xdr:nvSpPr>
          <xdr:cNvPr id="13" name="Line 14">
            <a:extLst>
              <a:ext uri="{FF2B5EF4-FFF2-40B4-BE49-F238E27FC236}">
                <a16:creationId xmlns:a16="http://schemas.microsoft.com/office/drawing/2014/main" xmlns="" id="{D8A9057F-7832-4C45-AC56-41953BB14130}"/>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14" name="Line 15">
            <a:extLst>
              <a:ext uri="{FF2B5EF4-FFF2-40B4-BE49-F238E27FC236}">
                <a16:creationId xmlns:a16="http://schemas.microsoft.com/office/drawing/2014/main" xmlns="" id="{7CE06D9D-22F1-4AAB-B1B8-7026B0BF8800}"/>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873581</xdr:colOff>
      <xdr:row>23</xdr:row>
      <xdr:rowOff>29939</xdr:rowOff>
    </xdr:from>
    <xdr:to>
      <xdr:col>12</xdr:col>
      <xdr:colOff>959306</xdr:colOff>
      <xdr:row>23</xdr:row>
      <xdr:rowOff>106139</xdr:rowOff>
    </xdr:to>
    <xdr:grpSp>
      <xdr:nvGrpSpPr>
        <xdr:cNvPr id="15" name="Group 13">
          <a:extLst>
            <a:ext uri="{FF2B5EF4-FFF2-40B4-BE49-F238E27FC236}">
              <a16:creationId xmlns:a16="http://schemas.microsoft.com/office/drawing/2014/main" xmlns="" id="{1BF326EE-611F-4058-99B0-532CBA7E042E}"/>
            </a:ext>
          </a:extLst>
        </xdr:cNvPr>
        <xdr:cNvGrpSpPr>
          <a:grpSpLocks/>
        </xdr:cNvGrpSpPr>
      </xdr:nvGrpSpPr>
      <xdr:grpSpPr bwMode="auto">
        <a:xfrm rot="5400000">
          <a:off x="13761795" y="6754589"/>
          <a:ext cx="74676" cy="91440"/>
          <a:chOff x="384" y="235"/>
          <a:chExt cx="8" cy="16"/>
        </a:xfrm>
      </xdr:grpSpPr>
      <xdr:sp macro="" textlink="">
        <xdr:nvSpPr>
          <xdr:cNvPr id="19" name="Line 14">
            <a:extLst>
              <a:ext uri="{FF2B5EF4-FFF2-40B4-BE49-F238E27FC236}">
                <a16:creationId xmlns:a16="http://schemas.microsoft.com/office/drawing/2014/main" xmlns="" id="{378D7FEE-A3E0-4477-8514-40C7F2A6E768}"/>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0" name="Line 15">
            <a:extLst>
              <a:ext uri="{FF2B5EF4-FFF2-40B4-BE49-F238E27FC236}">
                <a16:creationId xmlns:a16="http://schemas.microsoft.com/office/drawing/2014/main" xmlns="" id="{BB205A87-FB99-4572-BEFD-FBC1E56CB15A}"/>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873581</xdr:colOff>
      <xdr:row>23</xdr:row>
      <xdr:rowOff>29939</xdr:rowOff>
    </xdr:from>
    <xdr:to>
      <xdr:col>7</xdr:col>
      <xdr:colOff>959306</xdr:colOff>
      <xdr:row>23</xdr:row>
      <xdr:rowOff>106139</xdr:rowOff>
    </xdr:to>
    <xdr:grpSp>
      <xdr:nvGrpSpPr>
        <xdr:cNvPr id="21" name="Group 13">
          <a:extLst>
            <a:ext uri="{FF2B5EF4-FFF2-40B4-BE49-F238E27FC236}">
              <a16:creationId xmlns:a16="http://schemas.microsoft.com/office/drawing/2014/main" xmlns="" id="{5726174F-90E2-4FAF-81C1-3825FF28DB92}"/>
            </a:ext>
          </a:extLst>
        </xdr:cNvPr>
        <xdr:cNvGrpSpPr>
          <a:grpSpLocks/>
        </xdr:cNvGrpSpPr>
      </xdr:nvGrpSpPr>
      <xdr:grpSpPr bwMode="auto">
        <a:xfrm rot="5400000">
          <a:off x="8380170" y="6754589"/>
          <a:ext cx="74676" cy="91440"/>
          <a:chOff x="384" y="235"/>
          <a:chExt cx="8" cy="16"/>
        </a:xfrm>
      </xdr:grpSpPr>
      <xdr:sp macro="" textlink="">
        <xdr:nvSpPr>
          <xdr:cNvPr id="22" name="Line 14">
            <a:extLst>
              <a:ext uri="{FF2B5EF4-FFF2-40B4-BE49-F238E27FC236}">
                <a16:creationId xmlns:a16="http://schemas.microsoft.com/office/drawing/2014/main" xmlns="" id="{F4D05D8D-9940-4A5C-8E74-F3060E144173}"/>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3" name="Line 15">
            <a:extLst>
              <a:ext uri="{FF2B5EF4-FFF2-40B4-BE49-F238E27FC236}">
                <a16:creationId xmlns:a16="http://schemas.microsoft.com/office/drawing/2014/main" xmlns="" id="{6F7480B0-F42F-420D-86DD-2E6483F2D7AD}"/>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712216</xdr:colOff>
      <xdr:row>29</xdr:row>
      <xdr:rowOff>59075</xdr:rowOff>
    </xdr:from>
    <xdr:to>
      <xdr:col>13</xdr:col>
      <xdr:colOff>797941</xdr:colOff>
      <xdr:row>29</xdr:row>
      <xdr:rowOff>135275</xdr:rowOff>
    </xdr:to>
    <xdr:grpSp>
      <xdr:nvGrpSpPr>
        <xdr:cNvPr id="24" name="Group 13">
          <a:extLst>
            <a:ext uri="{FF2B5EF4-FFF2-40B4-BE49-F238E27FC236}">
              <a16:creationId xmlns:a16="http://schemas.microsoft.com/office/drawing/2014/main" xmlns="" id="{062237E3-0B99-4CDF-823D-66A552221679}"/>
            </a:ext>
          </a:extLst>
        </xdr:cNvPr>
        <xdr:cNvGrpSpPr>
          <a:grpSpLocks/>
        </xdr:cNvGrpSpPr>
      </xdr:nvGrpSpPr>
      <xdr:grpSpPr bwMode="auto">
        <a:xfrm rot="5400000">
          <a:off x="14734794" y="7947807"/>
          <a:ext cx="74676" cy="91440"/>
          <a:chOff x="384" y="235"/>
          <a:chExt cx="8" cy="16"/>
        </a:xfrm>
      </xdr:grpSpPr>
      <xdr:sp macro="" textlink="">
        <xdr:nvSpPr>
          <xdr:cNvPr id="25" name="Line 14">
            <a:extLst>
              <a:ext uri="{FF2B5EF4-FFF2-40B4-BE49-F238E27FC236}">
                <a16:creationId xmlns:a16="http://schemas.microsoft.com/office/drawing/2014/main" xmlns="" id="{C1F2CF65-4CE4-4C3B-B977-90A0C2BDF73C}"/>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6" name="Line 15">
            <a:extLst>
              <a:ext uri="{FF2B5EF4-FFF2-40B4-BE49-F238E27FC236}">
                <a16:creationId xmlns:a16="http://schemas.microsoft.com/office/drawing/2014/main" xmlns="" id="{15167D24-68E8-4F2E-AC8A-DDB4F1EFF096}"/>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0</xdr:row>
      <xdr:rowOff>63500</xdr:rowOff>
    </xdr:from>
    <xdr:to>
      <xdr:col>4</xdr:col>
      <xdr:colOff>2061882</xdr:colOff>
      <xdr:row>4</xdr:row>
      <xdr:rowOff>0</xdr:rowOff>
    </xdr:to>
    <xdr:pic>
      <xdr:nvPicPr>
        <xdr:cNvPr id="28" name="27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11125" y="63500"/>
          <a:ext cx="5141632" cy="2476500"/>
        </a:xfrm>
        <a:prstGeom prst="rect">
          <a:avLst/>
        </a:prstGeom>
        <a:solidFill>
          <a:schemeClr val="bg1">
            <a:alpha val="0"/>
          </a:schemeClr>
        </a:solidFill>
        <a:ln>
          <a:noFill/>
        </a:ln>
      </xdr:spPr>
    </xdr:pic>
    <xdr:clientData/>
  </xdr:twoCellAnchor>
  <xdr:twoCellAnchor editAs="oneCell">
    <xdr:from>
      <xdr:col>12</xdr:col>
      <xdr:colOff>97117</xdr:colOff>
      <xdr:row>48</xdr:row>
      <xdr:rowOff>111126</xdr:rowOff>
    </xdr:from>
    <xdr:to>
      <xdr:col>14</xdr:col>
      <xdr:colOff>2712817</xdr:colOff>
      <xdr:row>60</xdr:row>
      <xdr:rowOff>134183</xdr:rowOff>
    </xdr:to>
    <xdr:pic>
      <xdr:nvPicPr>
        <xdr:cNvPr id="29" name="28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12003367" y="11303001"/>
          <a:ext cx="4695325" cy="197568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1085850</xdr:colOff>
      <xdr:row>27</xdr:row>
      <xdr:rowOff>161927</xdr:rowOff>
    </xdr:from>
    <xdr:to>
      <xdr:col>2</xdr:col>
      <xdr:colOff>1171575</xdr:colOff>
      <xdr:row>28</xdr:row>
      <xdr:rowOff>19052</xdr:rowOff>
    </xdr:to>
    <xdr:grpSp>
      <xdr:nvGrpSpPr>
        <xdr:cNvPr id="2" name="Group 13">
          <a:extLst>
            <a:ext uri="{FF2B5EF4-FFF2-40B4-BE49-F238E27FC236}">
              <a16:creationId xmlns:a16="http://schemas.microsoft.com/office/drawing/2014/main" xmlns="" id="{F9080D66-E21D-4ED6-AA21-BD08406FA76D}"/>
            </a:ext>
          </a:extLst>
        </xdr:cNvPr>
        <xdr:cNvGrpSpPr>
          <a:grpSpLocks/>
        </xdr:cNvGrpSpPr>
      </xdr:nvGrpSpPr>
      <xdr:grpSpPr bwMode="auto">
        <a:xfrm rot="5400000">
          <a:off x="8358188" y="5100639"/>
          <a:ext cx="76200" cy="85725"/>
          <a:chOff x="384" y="235"/>
          <a:chExt cx="8" cy="16"/>
        </a:xfrm>
      </xdr:grpSpPr>
      <xdr:sp macro="" textlink="">
        <xdr:nvSpPr>
          <xdr:cNvPr id="3" name="Line 14">
            <a:extLst>
              <a:ext uri="{FF2B5EF4-FFF2-40B4-BE49-F238E27FC236}">
                <a16:creationId xmlns:a16="http://schemas.microsoft.com/office/drawing/2014/main" xmlns="" id="{ABDFCF74-C3B8-4AFA-96B5-8E305E3ED9E5}"/>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 name="Line 15">
            <a:extLst>
              <a:ext uri="{FF2B5EF4-FFF2-40B4-BE49-F238E27FC236}">
                <a16:creationId xmlns:a16="http://schemas.microsoft.com/office/drawing/2014/main" xmlns="" id="{B8F23791-DFE4-49C0-87D5-5CA587164AC1}"/>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581025</xdr:colOff>
      <xdr:row>28</xdr:row>
      <xdr:rowOff>9528</xdr:rowOff>
    </xdr:from>
    <xdr:to>
      <xdr:col>1</xdr:col>
      <xdr:colOff>666750</xdr:colOff>
      <xdr:row>28</xdr:row>
      <xdr:rowOff>85728</xdr:rowOff>
    </xdr:to>
    <xdr:grpSp>
      <xdr:nvGrpSpPr>
        <xdr:cNvPr id="5" name="Group 13">
          <a:extLst>
            <a:ext uri="{FF2B5EF4-FFF2-40B4-BE49-F238E27FC236}">
              <a16:creationId xmlns:a16="http://schemas.microsoft.com/office/drawing/2014/main" xmlns="" id="{F0C455B3-5720-48BB-ADBB-1539903AA20E}"/>
            </a:ext>
          </a:extLst>
        </xdr:cNvPr>
        <xdr:cNvGrpSpPr>
          <a:grpSpLocks/>
        </xdr:cNvGrpSpPr>
      </xdr:nvGrpSpPr>
      <xdr:grpSpPr bwMode="auto">
        <a:xfrm rot="5400000">
          <a:off x="6329363" y="5167315"/>
          <a:ext cx="76200" cy="85725"/>
          <a:chOff x="384" y="235"/>
          <a:chExt cx="8" cy="16"/>
        </a:xfrm>
      </xdr:grpSpPr>
      <xdr:sp macro="" textlink="">
        <xdr:nvSpPr>
          <xdr:cNvPr id="6" name="Line 14">
            <a:extLst>
              <a:ext uri="{FF2B5EF4-FFF2-40B4-BE49-F238E27FC236}">
                <a16:creationId xmlns:a16="http://schemas.microsoft.com/office/drawing/2014/main" xmlns="" id="{430ED568-A1FC-4811-A3D1-DD3CDFD63BE6}"/>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7" name="Line 15">
            <a:extLst>
              <a:ext uri="{FF2B5EF4-FFF2-40B4-BE49-F238E27FC236}">
                <a16:creationId xmlns:a16="http://schemas.microsoft.com/office/drawing/2014/main" xmlns="" id="{5AE6890D-84B1-4C16-B4FA-35F07C2A3173}"/>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38100</xdr:colOff>
      <xdr:row>0</xdr:row>
      <xdr:rowOff>28575</xdr:rowOff>
    </xdr:from>
    <xdr:to>
      <xdr:col>0</xdr:col>
      <xdr:colOff>2733675</xdr:colOff>
      <xdr:row>5</xdr:row>
      <xdr:rowOff>161925</xdr:rowOff>
    </xdr:to>
    <xdr:pic>
      <xdr:nvPicPr>
        <xdr:cNvPr id="8" name="7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38100" y="28575"/>
          <a:ext cx="2695575" cy="1038225"/>
        </a:xfrm>
        <a:prstGeom prst="rect">
          <a:avLst/>
        </a:prstGeom>
        <a:solidFill>
          <a:schemeClr val="bg1">
            <a:alpha val="0"/>
          </a:schemeClr>
        </a:solidFill>
        <a:ln>
          <a:noFill/>
        </a:ln>
      </xdr:spPr>
    </xdr:pic>
    <xdr:clientData/>
  </xdr:twoCellAnchor>
  <xdr:twoCellAnchor editAs="oneCell">
    <xdr:from>
      <xdr:col>1</xdr:col>
      <xdr:colOff>38100</xdr:colOff>
      <xdr:row>33</xdr:row>
      <xdr:rowOff>38100</xdr:rowOff>
    </xdr:from>
    <xdr:to>
      <xdr:col>2</xdr:col>
      <xdr:colOff>1580650</xdr:colOff>
      <xdr:row>39</xdr:row>
      <xdr:rowOff>266700</xdr:rowOff>
    </xdr:to>
    <xdr:pic>
      <xdr:nvPicPr>
        <xdr:cNvPr id="9" name="8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5781675" y="6257925"/>
          <a:ext cx="3066550" cy="1314450"/>
        </a:xfrm>
        <a:prstGeom prst="rect">
          <a:avLst/>
        </a:prstGeom>
        <a:noFill/>
        <a:ln>
          <a:noFill/>
        </a:ln>
      </xdr:spPr>
    </xdr:pic>
    <xdr:clientData/>
  </xdr:twoCellAnchor>
  <xdr:twoCellAnchor>
    <xdr:from>
      <xdr:col>0</xdr:col>
      <xdr:colOff>123824</xdr:colOff>
      <xdr:row>29</xdr:row>
      <xdr:rowOff>85724</xdr:rowOff>
    </xdr:from>
    <xdr:to>
      <xdr:col>0</xdr:col>
      <xdr:colOff>209549</xdr:colOff>
      <xdr:row>29</xdr:row>
      <xdr:rowOff>161924</xdr:rowOff>
    </xdr:to>
    <xdr:grpSp>
      <xdr:nvGrpSpPr>
        <xdr:cNvPr id="10" name="Group 13">
          <a:extLst>
            <a:ext uri="{FF2B5EF4-FFF2-40B4-BE49-F238E27FC236}">
              <a16:creationId xmlns:a16="http://schemas.microsoft.com/office/drawing/2014/main" xmlns="" id="{F0C455B3-5720-48BB-ADBB-1539903AA20E}"/>
            </a:ext>
          </a:extLst>
        </xdr:cNvPr>
        <xdr:cNvGrpSpPr>
          <a:grpSpLocks/>
        </xdr:cNvGrpSpPr>
      </xdr:nvGrpSpPr>
      <xdr:grpSpPr bwMode="auto">
        <a:xfrm rot="5400000">
          <a:off x="128587" y="5462586"/>
          <a:ext cx="76200" cy="85725"/>
          <a:chOff x="384" y="235"/>
          <a:chExt cx="8" cy="16"/>
        </a:xfrm>
      </xdr:grpSpPr>
      <xdr:sp macro="" textlink="">
        <xdr:nvSpPr>
          <xdr:cNvPr id="11" name="Line 14">
            <a:extLst>
              <a:ext uri="{FF2B5EF4-FFF2-40B4-BE49-F238E27FC236}">
                <a16:creationId xmlns:a16="http://schemas.microsoft.com/office/drawing/2014/main" xmlns="" id="{430ED568-A1FC-4811-A3D1-DD3CDFD63BE6}"/>
              </a:ext>
            </a:extLst>
          </xdr:cNvPr>
          <xdr:cNvSpPr>
            <a:spLocks noChangeShapeType="1"/>
          </xdr:cNvSpPr>
        </xdr:nvSpPr>
        <xdr:spPr bwMode="auto">
          <a:xfrm>
            <a:off x="384" y="241"/>
            <a:ext cx="6" cy="1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12" name="Line 15">
            <a:extLst>
              <a:ext uri="{FF2B5EF4-FFF2-40B4-BE49-F238E27FC236}">
                <a16:creationId xmlns:a16="http://schemas.microsoft.com/office/drawing/2014/main" xmlns="" id="{5AE6890D-84B1-4C16-B4FA-35F07C2A3173}"/>
              </a:ext>
            </a:extLst>
          </xdr:cNvPr>
          <xdr:cNvSpPr>
            <a:spLocks noChangeShapeType="1"/>
          </xdr:cNvSpPr>
        </xdr:nvSpPr>
        <xdr:spPr bwMode="auto">
          <a:xfrm flipV="1">
            <a:off x="384" y="235"/>
            <a:ext cx="8" cy="6"/>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ter.escobar/Desktop/otros/PwC%202014/BID%202242%20y%20GRT%2011905/Base%2023.03.15/ge/Revenue/Confirmaci&#243;n%20de%20ingres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 Template"/>
      <sheetName val="Procedures"/>
      <sheetName val="Targeted Testing-2"/>
      <sheetName val="6000.6900.10"/>
      <sheetName val="Menu Master"/>
      <sheetName val="Targeted Testing Master"/>
      <sheetName val="Non-Statistical Sampling Master"/>
      <sheetName val="Suppl Non-Stat Sample Master"/>
      <sheetName val="Two Step Revenue Testing Master"/>
      <sheetName val="Accept Reject Master"/>
      <sheetName val="First Sample Results Master"/>
      <sheetName val="Global Data"/>
    </sheetNames>
    <sheetDataSet>
      <sheetData sheetId="0"/>
      <sheetData sheetId="1"/>
      <sheetData sheetId="2"/>
      <sheetData sheetId="3"/>
      <sheetData sheetId="4"/>
      <sheetData sheetId="5"/>
      <sheetData sheetId="6">
        <row r="50">
          <cell r="C50" t="str">
            <v xml:space="preserve">   ?</v>
          </cell>
        </row>
        <row r="51">
          <cell r="C51" t="str">
            <v>Low</v>
          </cell>
        </row>
        <row r="52">
          <cell r="C52" t="str">
            <v>Moderate</v>
          </cell>
        </row>
        <row r="53">
          <cell r="C53" t="str">
            <v>High</v>
          </cell>
        </row>
        <row r="63">
          <cell r="C63">
            <v>1</v>
          </cell>
        </row>
      </sheetData>
      <sheetData sheetId="7"/>
      <sheetData sheetId="8">
        <row r="45">
          <cell r="T45">
            <v>0</v>
          </cell>
        </row>
        <row r="85">
          <cell r="C85">
            <v>0</v>
          </cell>
        </row>
        <row r="87">
          <cell r="C87">
            <v>0</v>
          </cell>
        </row>
      </sheetData>
      <sheetData sheetId="9"/>
      <sheetData sheetId="10"/>
      <sheetData sheetId="11">
        <row r="92">
          <cell r="B92" t="str">
            <v xml:space="preserve">   ?</v>
          </cell>
        </row>
        <row r="93">
          <cell r="B93" t="str">
            <v>Low</v>
          </cell>
        </row>
        <row r="94">
          <cell r="B94" t="str">
            <v>Moderate</v>
          </cell>
        </row>
        <row r="95">
          <cell r="B95" t="str">
            <v>High</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showGridLines="0" tabSelected="1" topLeftCell="A13" workbookViewId="0">
      <selection activeCell="E31" sqref="E31"/>
    </sheetView>
  </sheetViews>
  <sheetFormatPr baseColWidth="10" defaultRowHeight="15" x14ac:dyDescent="0.25"/>
  <sheetData>
    <row r="2" spans="2:5" x14ac:dyDescent="0.25">
      <c r="B2" s="122" t="s">
        <v>102</v>
      </c>
      <c r="C2" s="122"/>
      <c r="D2" s="122"/>
      <c r="E2" s="122"/>
    </row>
    <row r="25" spans="1:7" ht="29.25" customHeight="1" x14ac:dyDescent="0.25">
      <c r="A25" s="83" t="s">
        <v>103</v>
      </c>
      <c r="B25" s="83"/>
      <c r="C25" s="83"/>
      <c r="D25" s="83"/>
      <c r="E25" s="83"/>
      <c r="F25" s="83"/>
      <c r="G25" s="83"/>
    </row>
  </sheetData>
  <mergeCells count="1">
    <mergeCell ref="A25:G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showGridLines="0" view="pageBreakPreview" topLeftCell="A25" zoomScaleNormal="70" zoomScaleSheetLayoutView="100" workbookViewId="0">
      <selection activeCell="B36" sqref="B36:D36"/>
    </sheetView>
  </sheetViews>
  <sheetFormatPr baseColWidth="10" defaultColWidth="9.140625" defaultRowHeight="12.75" x14ac:dyDescent="0.2"/>
  <cols>
    <col min="1" max="1" width="3.140625" style="9" customWidth="1"/>
    <col min="2" max="2" width="33.140625" style="9" customWidth="1"/>
    <col min="3" max="3" width="28.85546875" style="9" customWidth="1"/>
    <col min="4" max="8" width="9.140625" style="9"/>
    <col min="9" max="9" width="29.5703125" style="9" customWidth="1"/>
    <col min="10" max="16384" width="9.140625" style="9"/>
  </cols>
  <sheetData>
    <row r="1" spans="2:9" ht="38.25" customHeight="1" x14ac:dyDescent="0.2"/>
    <row r="2" spans="2:9" ht="38.25" customHeight="1" x14ac:dyDescent="0.2">
      <c r="F2" s="82" t="s">
        <v>102</v>
      </c>
      <c r="G2" s="82"/>
      <c r="H2" s="82"/>
      <c r="I2" s="82"/>
    </row>
    <row r="3" spans="2:9" ht="38.25" customHeight="1" x14ac:dyDescent="0.2"/>
    <row r="4" spans="2:9" ht="38.25" customHeight="1" x14ac:dyDescent="0.2"/>
    <row r="5" spans="2:9" s="1" customFormat="1" ht="32.25" customHeight="1" x14ac:dyDescent="0.2">
      <c r="C5" s="3" t="s">
        <v>86</v>
      </c>
    </row>
    <row r="6" spans="2:9" s="1" customFormat="1" ht="22.5" customHeight="1" x14ac:dyDescent="0.25">
      <c r="C6" s="2" t="s">
        <v>1</v>
      </c>
      <c r="D6" s="84"/>
      <c r="E6" s="85"/>
      <c r="F6" s="85"/>
      <c r="G6" s="85"/>
      <c r="H6" s="85"/>
      <c r="I6" s="86"/>
    </row>
    <row r="7" spans="2:9" s="1" customFormat="1" ht="12.75" customHeight="1" x14ac:dyDescent="0.25">
      <c r="C7" s="2"/>
    </row>
    <row r="8" spans="2:9" s="1" customFormat="1" ht="20.25" customHeight="1" x14ac:dyDescent="0.25">
      <c r="C8" s="2" t="s">
        <v>5</v>
      </c>
      <c r="D8" s="84"/>
      <c r="E8" s="85"/>
      <c r="F8" s="85"/>
      <c r="G8" s="85"/>
      <c r="H8" s="85"/>
      <c r="I8" s="86"/>
    </row>
    <row r="9" spans="2:9" s="1" customFormat="1" ht="12.75" customHeight="1" x14ac:dyDescent="0.25">
      <c r="C9" s="2"/>
      <c r="D9" s="4"/>
    </row>
    <row r="10" spans="2:9" s="1" customFormat="1" ht="21" customHeight="1" x14ac:dyDescent="0.25">
      <c r="C10" s="2" t="s">
        <v>0</v>
      </c>
      <c r="D10" s="84"/>
      <c r="E10" s="85"/>
      <c r="F10" s="85"/>
      <c r="G10" s="85"/>
      <c r="H10" s="85"/>
      <c r="I10" s="86"/>
    </row>
    <row r="12" spans="2:9" ht="13.5" thickBot="1" x14ac:dyDescent="0.25"/>
    <row r="13" spans="2:9" ht="13.5" thickBot="1" x14ac:dyDescent="0.25">
      <c r="B13" s="92" t="s">
        <v>13</v>
      </c>
      <c r="C13" s="93"/>
      <c r="D13" s="90" t="s">
        <v>12</v>
      </c>
      <c r="E13" s="90"/>
      <c r="F13" s="90"/>
      <c r="G13" s="90"/>
      <c r="H13" s="90"/>
      <c r="I13" s="91"/>
    </row>
    <row r="14" spans="2:9" ht="43.5" customHeight="1" thickBot="1" x14ac:dyDescent="0.25">
      <c r="B14" s="80" t="s">
        <v>79</v>
      </c>
      <c r="C14" s="81"/>
      <c r="D14" s="87"/>
      <c r="E14" s="88"/>
      <c r="F14" s="88"/>
      <c r="G14" s="88"/>
      <c r="H14" s="88"/>
      <c r="I14" s="89"/>
    </row>
    <row r="15" spans="2:9" ht="33" customHeight="1" thickBot="1" x14ac:dyDescent="0.25">
      <c r="B15" s="80" t="s">
        <v>80</v>
      </c>
      <c r="C15" s="81"/>
      <c r="D15" s="87"/>
      <c r="E15" s="88"/>
      <c r="F15" s="88"/>
      <c r="G15" s="88"/>
      <c r="H15" s="88"/>
      <c r="I15" s="89"/>
    </row>
    <row r="16" spans="2:9" ht="36.75" customHeight="1" thickBot="1" x14ac:dyDescent="0.25">
      <c r="B16" s="80" t="s">
        <v>81</v>
      </c>
      <c r="C16" s="81"/>
      <c r="D16" s="87"/>
      <c r="E16" s="88"/>
      <c r="F16" s="88"/>
      <c r="G16" s="88"/>
      <c r="H16" s="88"/>
      <c r="I16" s="89"/>
    </row>
    <row r="17" spans="2:9" ht="48.75" customHeight="1" thickBot="1" x14ac:dyDescent="0.25">
      <c r="B17" s="94" t="s">
        <v>96</v>
      </c>
      <c r="C17" s="95"/>
      <c r="D17" s="87"/>
      <c r="E17" s="88"/>
      <c r="F17" s="88"/>
      <c r="G17" s="88"/>
      <c r="H17" s="88"/>
      <c r="I17" s="89"/>
    </row>
    <row r="18" spans="2:9" ht="38.25" customHeight="1" thickBot="1" x14ac:dyDescent="0.25">
      <c r="B18" s="80" t="s">
        <v>83</v>
      </c>
      <c r="C18" s="81"/>
      <c r="D18" s="10"/>
      <c r="E18" s="11"/>
      <c r="F18" s="11"/>
      <c r="G18" s="11"/>
      <c r="H18" s="11"/>
      <c r="I18" s="12"/>
    </row>
    <row r="19" spans="2:9" ht="33.75" customHeight="1" thickBot="1" x14ac:dyDescent="0.25">
      <c r="B19" s="80" t="s">
        <v>84</v>
      </c>
      <c r="C19" s="81"/>
      <c r="D19" s="10"/>
      <c r="E19" s="11"/>
      <c r="F19" s="11"/>
      <c r="G19" s="11"/>
      <c r="H19" s="11"/>
      <c r="I19" s="12"/>
    </row>
    <row r="20" spans="2:9" ht="41.25" customHeight="1" thickBot="1" x14ac:dyDescent="0.25">
      <c r="B20" s="80" t="s">
        <v>97</v>
      </c>
      <c r="C20" s="81"/>
      <c r="D20" s="38"/>
      <c r="E20" s="39"/>
      <c r="F20" s="39"/>
      <c r="G20" s="39"/>
      <c r="H20" s="39"/>
      <c r="I20" s="40"/>
    </row>
    <row r="21" spans="2:9" ht="29.25" customHeight="1" thickBot="1" x14ac:dyDescent="0.25">
      <c r="B21" s="80" t="s">
        <v>98</v>
      </c>
      <c r="C21" s="81"/>
      <c r="D21" s="13"/>
      <c r="E21" s="39"/>
      <c r="F21" s="14"/>
      <c r="G21" s="14"/>
      <c r="H21" s="14"/>
      <c r="I21" s="15"/>
    </row>
    <row r="22" spans="2:9" ht="30" customHeight="1" thickBot="1" x14ac:dyDescent="0.25">
      <c r="B22" s="80" t="s">
        <v>85</v>
      </c>
      <c r="C22" s="81"/>
      <c r="D22" s="13"/>
      <c r="E22" s="14"/>
      <c r="F22" s="14"/>
      <c r="G22" s="14"/>
      <c r="H22" s="14"/>
      <c r="I22" s="15"/>
    </row>
    <row r="23" spans="2:9" ht="40.5" customHeight="1" thickBot="1" x14ac:dyDescent="0.25">
      <c r="B23" s="80" t="s">
        <v>99</v>
      </c>
      <c r="C23" s="81"/>
      <c r="D23" s="35"/>
      <c r="E23" s="36"/>
      <c r="F23" s="36"/>
      <c r="G23" s="36"/>
      <c r="H23" s="36"/>
      <c r="I23" s="37"/>
    </row>
    <row r="36" spans="2:4" ht="33" customHeight="1" x14ac:dyDescent="0.2">
      <c r="B36" s="83" t="s">
        <v>103</v>
      </c>
      <c r="C36" s="83"/>
      <c r="D36" s="83"/>
    </row>
  </sheetData>
  <mergeCells count="21">
    <mergeCell ref="F2:I2"/>
    <mergeCell ref="B36:D36"/>
    <mergeCell ref="B18:C18"/>
    <mergeCell ref="D6:I6"/>
    <mergeCell ref="D8:I8"/>
    <mergeCell ref="D10:I10"/>
    <mergeCell ref="D14:I14"/>
    <mergeCell ref="B14:C14"/>
    <mergeCell ref="D13:I13"/>
    <mergeCell ref="B13:C13"/>
    <mergeCell ref="B16:C16"/>
    <mergeCell ref="D16:I16"/>
    <mergeCell ref="B17:C17"/>
    <mergeCell ref="D17:I17"/>
    <mergeCell ref="B15:C15"/>
    <mergeCell ref="D15:I15"/>
    <mergeCell ref="B20:C20"/>
    <mergeCell ref="B21:C21"/>
    <mergeCell ref="B22:C22"/>
    <mergeCell ref="B23:C23"/>
    <mergeCell ref="B19:C19"/>
  </mergeCells>
  <pageMargins left="0.7" right="0.7" top="0.75" bottom="0.75" header="0.3" footer="0.3"/>
  <pageSetup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showGridLines="0" view="pageBreakPreview" topLeftCell="A22" zoomScaleNormal="100" zoomScaleSheetLayoutView="100" workbookViewId="0">
      <selection activeCell="C5" sqref="C5"/>
    </sheetView>
  </sheetViews>
  <sheetFormatPr baseColWidth="10" defaultRowHeight="14.25" x14ac:dyDescent="0.2"/>
  <cols>
    <col min="1" max="1" width="25.42578125" style="5" customWidth="1"/>
    <col min="2" max="3" width="28.5703125" style="5" customWidth="1"/>
    <col min="4" max="4" width="25.7109375" style="5" customWidth="1"/>
    <col min="5" max="5" width="19.5703125" style="5" customWidth="1"/>
    <col min="6" max="16384" width="11.42578125" style="5"/>
  </cols>
  <sheetData>
    <row r="2" spans="1:5" x14ac:dyDescent="0.2">
      <c r="C2" s="97" t="s">
        <v>102</v>
      </c>
      <c r="D2" s="97"/>
      <c r="E2" s="97"/>
    </row>
    <row r="10" spans="1:5" ht="15" x14ac:dyDescent="0.25">
      <c r="A10" s="24" t="s">
        <v>87</v>
      </c>
    </row>
    <row r="13" spans="1:5" ht="15" x14ac:dyDescent="0.25">
      <c r="A13" s="23" t="s">
        <v>31</v>
      </c>
      <c r="B13" s="23" t="s">
        <v>22</v>
      </c>
      <c r="C13" s="23" t="s">
        <v>32</v>
      </c>
      <c r="D13" s="23" t="s">
        <v>34</v>
      </c>
      <c r="E13" s="23" t="s">
        <v>33</v>
      </c>
    </row>
    <row r="14" spans="1:5" x14ac:dyDescent="0.2">
      <c r="A14" s="5">
        <v>1</v>
      </c>
      <c r="B14" s="25">
        <v>41435</v>
      </c>
      <c r="C14" s="16">
        <v>1000000</v>
      </c>
      <c r="D14" s="78">
        <v>8</v>
      </c>
      <c r="E14" s="17">
        <f>C14*D14</f>
        <v>8000000</v>
      </c>
    </row>
    <row r="15" spans="1:5" x14ac:dyDescent="0.2">
      <c r="A15" s="5">
        <v>2</v>
      </c>
      <c r="B15" s="25">
        <v>41641</v>
      </c>
      <c r="C15" s="16">
        <v>600000</v>
      </c>
      <c r="D15" s="78">
        <v>8.1</v>
      </c>
      <c r="E15" s="17">
        <f t="shared" ref="E15:E17" si="0">C15*D15</f>
        <v>4860000</v>
      </c>
    </row>
    <row r="16" spans="1:5" x14ac:dyDescent="0.2">
      <c r="A16" s="5">
        <v>3</v>
      </c>
      <c r="B16" s="25">
        <v>41743</v>
      </c>
      <c r="C16" s="16">
        <v>500000</v>
      </c>
      <c r="D16" s="78">
        <v>7.9</v>
      </c>
      <c r="E16" s="17">
        <f t="shared" si="0"/>
        <v>3950000</v>
      </c>
    </row>
    <row r="17" spans="1:5" ht="16.5" x14ac:dyDescent="0.35">
      <c r="A17" s="5">
        <v>4</v>
      </c>
      <c r="B17" s="25">
        <v>41804</v>
      </c>
      <c r="C17" s="18">
        <v>1000000</v>
      </c>
      <c r="D17" s="78">
        <v>7.8</v>
      </c>
      <c r="E17" s="19">
        <f t="shared" si="0"/>
        <v>7800000</v>
      </c>
    </row>
    <row r="18" spans="1:5" ht="16.5" x14ac:dyDescent="0.35">
      <c r="C18" s="20">
        <f>SUM(C14:C17)</f>
        <v>3100000</v>
      </c>
      <c r="D18" s="21"/>
      <c r="E18" s="22">
        <f>SUM(E14:E17)</f>
        <v>24610000</v>
      </c>
    </row>
    <row r="20" spans="1:5" ht="15" x14ac:dyDescent="0.25">
      <c r="A20" s="24" t="s">
        <v>59</v>
      </c>
    </row>
    <row r="21" spans="1:5" ht="15" x14ac:dyDescent="0.25">
      <c r="A21" s="24" t="s">
        <v>61</v>
      </c>
      <c r="C21" s="23" t="s">
        <v>60</v>
      </c>
      <c r="D21" s="23" t="s">
        <v>34</v>
      </c>
      <c r="E21" s="23" t="s">
        <v>33</v>
      </c>
    </row>
    <row r="22" spans="1:5" x14ac:dyDescent="0.2">
      <c r="A22" s="5" t="s">
        <v>62</v>
      </c>
      <c r="C22" s="16">
        <v>50000</v>
      </c>
      <c r="D22" s="5" t="s">
        <v>63</v>
      </c>
      <c r="E22" s="17">
        <v>400000</v>
      </c>
    </row>
    <row r="38" spans="1:3" ht="50.25" customHeight="1" x14ac:dyDescent="0.2">
      <c r="A38" s="96" t="s">
        <v>103</v>
      </c>
      <c r="B38" s="96"/>
      <c r="C38" s="77"/>
    </row>
  </sheetData>
  <mergeCells count="2">
    <mergeCell ref="A38:B38"/>
    <mergeCell ref="C2:E2"/>
  </mergeCells>
  <pageMargins left="0" right="0" top="0" bottom="0" header="0" footer="0"/>
  <pageSetup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view="pageBreakPreview" zoomScale="60" zoomScaleNormal="85" workbookViewId="0">
      <selection activeCell="M2" sqref="M2"/>
    </sheetView>
  </sheetViews>
  <sheetFormatPr baseColWidth="10" defaultColWidth="9.140625" defaultRowHeight="12.75" x14ac:dyDescent="0.2"/>
  <cols>
    <col min="1" max="1" width="1.7109375" style="1" customWidth="1"/>
    <col min="2" max="2" width="6.42578125" style="6" customWidth="1"/>
    <col min="3" max="3" width="19.42578125" style="1" customWidth="1"/>
    <col min="4" max="4" width="20.140625" style="1" customWidth="1"/>
    <col min="5" max="5" width="32.7109375" style="1" customWidth="1"/>
    <col min="6" max="6" width="10.5703125" style="1" customWidth="1"/>
    <col min="7" max="7" width="12.7109375" style="1" customWidth="1"/>
    <col min="8" max="8" width="15.28515625" style="1" customWidth="1"/>
    <col min="9" max="9" width="11" style="1" customWidth="1"/>
    <col min="10" max="10" width="15.42578125" style="1" customWidth="1"/>
    <col min="11" max="11" width="17.140625" style="1" customWidth="1"/>
    <col min="12" max="12" width="16.28515625" style="1" customWidth="1"/>
    <col min="13" max="13" width="16" style="1" customWidth="1"/>
    <col min="14" max="14" width="15.28515625" style="1" customWidth="1"/>
    <col min="15" max="15" width="41.28515625" style="1" customWidth="1"/>
    <col min="16" max="16384" width="9.140625" style="1"/>
  </cols>
  <sheetData>
    <row r="1" spans="2:15" ht="49.5" customHeight="1" x14ac:dyDescent="0.2">
      <c r="M1" s="1" t="s">
        <v>102</v>
      </c>
    </row>
    <row r="2" spans="2:15" ht="49.5" customHeight="1" x14ac:dyDescent="0.2"/>
    <row r="3" spans="2:15" ht="49.5" customHeight="1" x14ac:dyDescent="0.2"/>
    <row r="4" spans="2:15" ht="49.5" customHeight="1" x14ac:dyDescent="0.2"/>
    <row r="5" spans="2:15" ht="32.25" customHeight="1" x14ac:dyDescent="0.2">
      <c r="D5" s="44" t="s">
        <v>100</v>
      </c>
    </row>
    <row r="6" spans="2:15" ht="22.5" customHeight="1" x14ac:dyDescent="0.2">
      <c r="D6" s="45" t="s">
        <v>1</v>
      </c>
      <c r="E6" s="105"/>
      <c r="F6" s="106"/>
      <c r="G6" s="106"/>
      <c r="H6" s="106"/>
      <c r="I6" s="106"/>
      <c r="J6" s="107"/>
    </row>
    <row r="7" spans="2:15" ht="12.75" customHeight="1" x14ac:dyDescent="0.2">
      <c r="D7" s="45"/>
    </row>
    <row r="8" spans="2:15" ht="20.25" customHeight="1" x14ac:dyDescent="0.2">
      <c r="D8" s="45" t="s">
        <v>5</v>
      </c>
      <c r="E8" s="105"/>
      <c r="F8" s="106"/>
      <c r="G8" s="106"/>
      <c r="H8" s="106"/>
      <c r="I8" s="106"/>
      <c r="J8" s="107"/>
    </row>
    <row r="9" spans="2:15" ht="12.75" customHeight="1" x14ac:dyDescent="0.2">
      <c r="D9" s="45"/>
      <c r="E9" s="46"/>
      <c r="F9" s="46"/>
      <c r="G9" s="46"/>
      <c r="I9" s="46"/>
      <c r="J9" s="46"/>
    </row>
    <row r="10" spans="2:15" ht="21" customHeight="1" x14ac:dyDescent="0.2">
      <c r="D10" s="45" t="s">
        <v>0</v>
      </c>
      <c r="E10" s="105"/>
      <c r="F10" s="106"/>
      <c r="G10" s="106"/>
      <c r="H10" s="106"/>
      <c r="I10" s="106"/>
      <c r="J10" s="107"/>
    </row>
    <row r="11" spans="2:15" ht="12.75" customHeight="1" x14ac:dyDescent="0.2"/>
    <row r="12" spans="2:15" s="47" customFormat="1" ht="23.25" customHeight="1" x14ac:dyDescent="0.2">
      <c r="B12" s="110" t="s">
        <v>14</v>
      </c>
      <c r="C12" s="111"/>
      <c r="D12" s="111"/>
      <c r="E12" s="111"/>
      <c r="F12" s="111"/>
      <c r="G12" s="111"/>
      <c r="H12" s="111"/>
      <c r="I12" s="111"/>
      <c r="J12" s="112"/>
      <c r="K12" s="108" t="s">
        <v>19</v>
      </c>
      <c r="L12" s="109"/>
      <c r="M12" s="109"/>
      <c r="N12" s="109"/>
      <c r="O12" s="109"/>
    </row>
    <row r="13" spans="2:15" s="47" customFormat="1" ht="38.25" x14ac:dyDescent="0.2">
      <c r="B13" s="48" t="s">
        <v>11</v>
      </c>
      <c r="C13" s="49" t="s">
        <v>6</v>
      </c>
      <c r="D13" s="49" t="s">
        <v>16</v>
      </c>
      <c r="E13" s="49" t="s">
        <v>15</v>
      </c>
      <c r="F13" s="49" t="s">
        <v>35</v>
      </c>
      <c r="G13" s="49" t="s">
        <v>22</v>
      </c>
      <c r="H13" s="49" t="s">
        <v>40</v>
      </c>
      <c r="I13" s="49" t="s">
        <v>82</v>
      </c>
      <c r="J13" s="49" t="s">
        <v>36</v>
      </c>
      <c r="K13" s="50" t="s">
        <v>42</v>
      </c>
      <c r="L13" s="50" t="s">
        <v>41</v>
      </c>
      <c r="M13" s="50" t="s">
        <v>38</v>
      </c>
      <c r="N13" s="50" t="s">
        <v>39</v>
      </c>
      <c r="O13" s="50" t="s">
        <v>21</v>
      </c>
    </row>
    <row r="14" spans="2:15" x14ac:dyDescent="0.2">
      <c r="B14" s="8">
        <v>1</v>
      </c>
      <c r="C14" s="8" t="s">
        <v>17</v>
      </c>
      <c r="D14" s="51" t="s">
        <v>23</v>
      </c>
      <c r="E14" s="52" t="s">
        <v>24</v>
      </c>
      <c r="F14" s="53">
        <v>1</v>
      </c>
      <c r="G14" s="54">
        <v>41558</v>
      </c>
      <c r="H14" s="55">
        <v>4000000</v>
      </c>
      <c r="I14" s="56">
        <v>8</v>
      </c>
      <c r="J14" s="57">
        <f>H14/I14</f>
        <v>500000</v>
      </c>
      <c r="K14" s="58">
        <f>+'Integración de ingresos'!$D$14</f>
        <v>8</v>
      </c>
      <c r="L14" s="59">
        <v>1</v>
      </c>
      <c r="M14" s="60">
        <f>H14/K14</f>
        <v>500000</v>
      </c>
      <c r="N14" s="61">
        <f>+J14-M14</f>
        <v>0</v>
      </c>
      <c r="O14" s="62" t="s">
        <v>37</v>
      </c>
    </row>
    <row r="15" spans="2:15" x14ac:dyDescent="0.2">
      <c r="B15" s="8">
        <v>2</v>
      </c>
      <c r="C15" s="8" t="s">
        <v>17</v>
      </c>
      <c r="D15" s="51" t="s">
        <v>23</v>
      </c>
      <c r="E15" s="52" t="s">
        <v>25</v>
      </c>
      <c r="F15" s="53">
        <v>2</v>
      </c>
      <c r="G15" s="54">
        <v>41585</v>
      </c>
      <c r="H15" s="55">
        <v>2460000</v>
      </c>
      <c r="I15" s="56">
        <v>8.1999999999999993</v>
      </c>
      <c r="J15" s="57">
        <f t="shared" ref="J15:J22" si="0">H15/I15</f>
        <v>300000</v>
      </c>
      <c r="K15" s="58">
        <f>+'Integración de ingresos'!$D$14</f>
        <v>8</v>
      </c>
      <c r="L15" s="59">
        <v>1</v>
      </c>
      <c r="M15" s="60">
        <f t="shared" ref="M15:M22" si="1">H15/K15</f>
        <v>307500</v>
      </c>
      <c r="N15" s="61">
        <f t="shared" ref="N15:N22" si="2">+J15-M15</f>
        <v>-7500</v>
      </c>
      <c r="O15" s="62" t="s">
        <v>76</v>
      </c>
    </row>
    <row r="16" spans="2:15" ht="25.5" x14ac:dyDescent="0.2">
      <c r="B16" s="8">
        <v>3</v>
      </c>
      <c r="C16" s="8" t="s">
        <v>27</v>
      </c>
      <c r="D16" s="51" t="s">
        <v>18</v>
      </c>
      <c r="E16" s="52" t="s">
        <v>26</v>
      </c>
      <c r="F16" s="53">
        <v>3</v>
      </c>
      <c r="G16" s="54">
        <v>41658</v>
      </c>
      <c r="H16" s="55">
        <v>1639999.9999999998</v>
      </c>
      <c r="I16" s="56">
        <v>8.1999999999999993</v>
      </c>
      <c r="J16" s="57">
        <f t="shared" si="0"/>
        <v>200000</v>
      </c>
      <c r="K16" s="58">
        <f>+'Integración de ingresos'!$D$14</f>
        <v>8</v>
      </c>
      <c r="L16" s="59">
        <v>1</v>
      </c>
      <c r="M16" s="60">
        <f t="shared" si="1"/>
        <v>204999.99999999997</v>
      </c>
      <c r="N16" s="61">
        <f t="shared" si="2"/>
        <v>-4999.9999999999709</v>
      </c>
      <c r="O16" s="62" t="s">
        <v>76</v>
      </c>
    </row>
    <row r="17" spans="2:15" x14ac:dyDescent="0.2">
      <c r="B17" s="8">
        <v>4</v>
      </c>
      <c r="C17" s="8" t="s">
        <v>17</v>
      </c>
      <c r="D17" s="51" t="s">
        <v>23</v>
      </c>
      <c r="E17" s="52" t="s">
        <v>28</v>
      </c>
      <c r="F17" s="53">
        <v>4</v>
      </c>
      <c r="G17" s="54">
        <v>41748</v>
      </c>
      <c r="H17" s="55">
        <v>644000</v>
      </c>
      <c r="I17" s="56">
        <v>8.0500000000000007</v>
      </c>
      <c r="J17" s="57">
        <f t="shared" si="0"/>
        <v>80000</v>
      </c>
      <c r="K17" s="58">
        <f>+'Integración de ingresos'!$D$15</f>
        <v>8.1</v>
      </c>
      <c r="L17" s="59">
        <v>2</v>
      </c>
      <c r="M17" s="60">
        <f t="shared" si="1"/>
        <v>79506.17283950618</v>
      </c>
      <c r="N17" s="61">
        <f t="shared" si="2"/>
        <v>493.82716049381997</v>
      </c>
      <c r="O17" s="62" t="s">
        <v>75</v>
      </c>
    </row>
    <row r="18" spans="2:15" ht="25.5" x14ac:dyDescent="0.2">
      <c r="B18" s="8">
        <v>5</v>
      </c>
      <c r="C18" s="8" t="s">
        <v>27</v>
      </c>
      <c r="D18" s="51" t="s">
        <v>18</v>
      </c>
      <c r="E18" s="52" t="s">
        <v>29</v>
      </c>
      <c r="F18" s="53">
        <v>5</v>
      </c>
      <c r="G18" s="54">
        <v>41822</v>
      </c>
      <c r="H18" s="55">
        <v>4075000</v>
      </c>
      <c r="I18" s="56">
        <v>8.15</v>
      </c>
      <c r="J18" s="57">
        <f t="shared" si="0"/>
        <v>500000</v>
      </c>
      <c r="K18" s="58">
        <f>+'Integración de ingresos'!$D$15</f>
        <v>8.1</v>
      </c>
      <c r="L18" s="59">
        <v>2</v>
      </c>
      <c r="M18" s="60">
        <f t="shared" si="1"/>
        <v>503086.41975308646</v>
      </c>
      <c r="N18" s="61">
        <f t="shared" si="2"/>
        <v>-3086.4197530864622</v>
      </c>
      <c r="O18" s="62" t="s">
        <v>76</v>
      </c>
    </row>
    <row r="19" spans="2:15" x14ac:dyDescent="0.2">
      <c r="B19" s="8">
        <v>13</v>
      </c>
      <c r="C19" s="99" t="s">
        <v>17</v>
      </c>
      <c r="D19" s="101" t="s">
        <v>23</v>
      </c>
      <c r="E19" s="101" t="s">
        <v>28</v>
      </c>
      <c r="F19" s="103">
        <v>6</v>
      </c>
      <c r="G19" s="115">
        <v>41861</v>
      </c>
      <c r="H19" s="55">
        <v>160000</v>
      </c>
      <c r="I19" s="56">
        <v>8</v>
      </c>
      <c r="J19" s="57">
        <f t="shared" si="0"/>
        <v>20000</v>
      </c>
      <c r="K19" s="58">
        <f>+'Integración de ingresos'!$D$15</f>
        <v>8.1</v>
      </c>
      <c r="L19" s="59">
        <v>2</v>
      </c>
      <c r="M19" s="60">
        <f t="shared" si="1"/>
        <v>19753.086419753086</v>
      </c>
      <c r="N19" s="61">
        <f t="shared" si="2"/>
        <v>246.91358024691363</v>
      </c>
      <c r="O19" s="119" t="s">
        <v>77</v>
      </c>
    </row>
    <row r="20" spans="2:15" x14ac:dyDescent="0.2">
      <c r="B20" s="8">
        <v>14</v>
      </c>
      <c r="C20" s="100"/>
      <c r="D20" s="102"/>
      <c r="E20" s="102"/>
      <c r="F20" s="104"/>
      <c r="G20" s="116"/>
      <c r="H20" s="55">
        <v>468000</v>
      </c>
      <c r="I20" s="56">
        <v>7.8</v>
      </c>
      <c r="J20" s="57">
        <f t="shared" si="0"/>
        <v>60000</v>
      </c>
      <c r="K20" s="58">
        <v>7.9</v>
      </c>
      <c r="L20" s="59">
        <v>3</v>
      </c>
      <c r="M20" s="60">
        <f t="shared" si="1"/>
        <v>59240.506329113923</v>
      </c>
      <c r="N20" s="61">
        <f t="shared" si="2"/>
        <v>759.49367088607687</v>
      </c>
      <c r="O20" s="120"/>
    </row>
    <row r="21" spans="2:15" x14ac:dyDescent="0.2">
      <c r="B21" s="8">
        <v>15</v>
      </c>
      <c r="C21" s="99" t="s">
        <v>27</v>
      </c>
      <c r="D21" s="101" t="s">
        <v>18</v>
      </c>
      <c r="E21" s="101" t="s">
        <v>30</v>
      </c>
      <c r="F21" s="113">
        <v>7</v>
      </c>
      <c r="G21" s="117">
        <v>41945</v>
      </c>
      <c r="H21" s="55">
        <v>3300000</v>
      </c>
      <c r="I21" s="56">
        <v>7.5</v>
      </c>
      <c r="J21" s="57">
        <f t="shared" si="0"/>
        <v>440000</v>
      </c>
      <c r="K21" s="58">
        <v>7.9</v>
      </c>
      <c r="L21" s="59">
        <v>3</v>
      </c>
      <c r="M21" s="60">
        <f t="shared" si="1"/>
        <v>417721.51898734173</v>
      </c>
      <c r="N21" s="61">
        <f t="shared" si="2"/>
        <v>22278.481012658274</v>
      </c>
      <c r="O21" s="119" t="s">
        <v>78</v>
      </c>
    </row>
    <row r="22" spans="2:15" x14ac:dyDescent="0.2">
      <c r="B22" s="8">
        <v>16</v>
      </c>
      <c r="C22" s="100"/>
      <c r="D22" s="102"/>
      <c r="E22" s="102"/>
      <c r="F22" s="114"/>
      <c r="G22" s="118"/>
      <c r="H22" s="55">
        <v>1600000</v>
      </c>
      <c r="I22" s="56">
        <v>8</v>
      </c>
      <c r="J22" s="57">
        <f t="shared" si="0"/>
        <v>200000</v>
      </c>
      <c r="K22" s="58">
        <v>7.8</v>
      </c>
      <c r="L22" s="59">
        <v>4</v>
      </c>
      <c r="M22" s="60">
        <f t="shared" si="1"/>
        <v>205128.20512820513</v>
      </c>
      <c r="N22" s="61">
        <f t="shared" si="2"/>
        <v>-5128.2051282051252</v>
      </c>
      <c r="O22" s="120"/>
    </row>
    <row r="23" spans="2:15" ht="15" x14ac:dyDescent="0.35">
      <c r="H23" s="63">
        <f>SUM(H14:H22)</f>
        <v>18347000</v>
      </c>
      <c r="I23" s="64"/>
      <c r="J23" s="64">
        <f>SUM(J14:J22)</f>
        <v>2300000</v>
      </c>
      <c r="K23" s="63"/>
      <c r="L23" s="63"/>
      <c r="M23" s="64">
        <f>SUM(M14:M22)</f>
        <v>2296935.9094570065</v>
      </c>
      <c r="N23" s="64">
        <f>SUM(N14:N22)</f>
        <v>3064.0905429935265</v>
      </c>
      <c r="O23" s="65" t="s">
        <v>74</v>
      </c>
    </row>
    <row r="25" spans="2:15" ht="13.5" thickBot="1" x14ac:dyDescent="0.25">
      <c r="B25" s="66"/>
      <c r="C25" s="7" t="s">
        <v>20</v>
      </c>
      <c r="I25" s="1" t="s">
        <v>64</v>
      </c>
      <c r="J25" s="1">
        <v>8.1</v>
      </c>
      <c r="N25" s="67"/>
    </row>
    <row r="26" spans="2:15" ht="26.25" thickBot="1" x14ac:dyDescent="0.25">
      <c r="B26" s="68"/>
      <c r="C26" s="7"/>
      <c r="I26" s="69" t="s">
        <v>68</v>
      </c>
      <c r="J26" s="69" t="s">
        <v>65</v>
      </c>
      <c r="K26" s="70" t="s">
        <v>69</v>
      </c>
      <c r="L26" s="71" t="s">
        <v>67</v>
      </c>
      <c r="M26" s="69" t="s">
        <v>66</v>
      </c>
    </row>
    <row r="27" spans="2:15" x14ac:dyDescent="0.2">
      <c r="I27" s="1" t="s">
        <v>57</v>
      </c>
      <c r="J27" s="67">
        <v>6663000</v>
      </c>
      <c r="K27" s="67">
        <f>J27/$J$25</f>
        <v>822592.59259259258</v>
      </c>
      <c r="L27" s="72">
        <f>+'Integración de ingresos'!$D$17</f>
        <v>7.8</v>
      </c>
      <c r="M27" s="67">
        <f>J27/L27</f>
        <v>854230.76923076925</v>
      </c>
      <c r="N27" s="73">
        <f>+K27-M27</f>
        <v>-31638.176638176665</v>
      </c>
      <c r="O27" s="1" t="s">
        <v>72</v>
      </c>
    </row>
    <row r="28" spans="2:15" ht="15" x14ac:dyDescent="0.35">
      <c r="I28" s="1" t="s">
        <v>62</v>
      </c>
      <c r="J28" s="67">
        <v>400000</v>
      </c>
      <c r="K28" s="67">
        <v>50000</v>
      </c>
      <c r="L28" s="72">
        <v>7.8</v>
      </c>
      <c r="M28" s="67">
        <f>J28/L28</f>
        <v>51282.051282051281</v>
      </c>
      <c r="N28" s="74">
        <f>+M28-K28</f>
        <v>1282.0512820512813</v>
      </c>
      <c r="O28" s="1" t="s">
        <v>73</v>
      </c>
    </row>
    <row r="29" spans="2:15" ht="15" x14ac:dyDescent="0.35">
      <c r="N29" s="75">
        <f>+N23+N27+N28</f>
        <v>-27292.034813131857</v>
      </c>
      <c r="O29" s="76" t="s">
        <v>71</v>
      </c>
    </row>
    <row r="33" spans="10:15" x14ac:dyDescent="0.2">
      <c r="J33" s="41" t="s">
        <v>88</v>
      </c>
      <c r="K33" s="41"/>
      <c r="L33" s="41"/>
      <c r="M33" s="41"/>
      <c r="N33" s="41"/>
      <c r="O33" s="41"/>
    </row>
    <row r="34" spans="10:15" x14ac:dyDescent="0.2">
      <c r="J34" s="41"/>
      <c r="K34" s="41"/>
      <c r="L34" s="41"/>
      <c r="M34" s="41"/>
      <c r="N34" s="41"/>
      <c r="O34" s="41"/>
    </row>
    <row r="35" spans="10:15" x14ac:dyDescent="0.2">
      <c r="J35" s="41" t="s">
        <v>89</v>
      </c>
      <c r="K35" s="41"/>
      <c r="L35" s="41"/>
      <c r="M35" s="41"/>
      <c r="N35" s="41"/>
      <c r="O35" s="41"/>
    </row>
    <row r="36" spans="10:15" x14ac:dyDescent="0.2">
      <c r="J36" s="41"/>
      <c r="K36" s="41"/>
      <c r="L36" s="41"/>
      <c r="M36" s="41"/>
      <c r="N36" s="41"/>
      <c r="O36" s="41"/>
    </row>
    <row r="37" spans="10:15" x14ac:dyDescent="0.2">
      <c r="J37" s="41"/>
      <c r="K37" s="41"/>
      <c r="L37" s="41"/>
      <c r="M37" s="41"/>
      <c r="N37" s="41"/>
      <c r="O37" s="41"/>
    </row>
    <row r="38" spans="10:15" x14ac:dyDescent="0.2">
      <c r="J38" s="41" t="s">
        <v>90</v>
      </c>
      <c r="K38" s="41"/>
      <c r="L38" s="41"/>
      <c r="M38" s="41"/>
      <c r="N38" s="41"/>
      <c r="O38" s="41"/>
    </row>
    <row r="39" spans="10:15" x14ac:dyDescent="0.2">
      <c r="J39" s="41"/>
      <c r="K39" s="41"/>
      <c r="L39" s="41"/>
      <c r="M39" s="41"/>
      <c r="N39" s="41"/>
      <c r="O39" s="41"/>
    </row>
    <row r="40" spans="10:15" x14ac:dyDescent="0.2">
      <c r="J40" s="41" t="s">
        <v>91</v>
      </c>
      <c r="K40" s="42">
        <v>10000</v>
      </c>
      <c r="L40" s="41">
        <v>8.0500000000000007</v>
      </c>
      <c r="M40" s="41"/>
      <c r="N40" s="41"/>
      <c r="O40" s="41"/>
    </row>
    <row r="41" spans="10:15" x14ac:dyDescent="0.2">
      <c r="J41" s="41" t="s">
        <v>92</v>
      </c>
      <c r="K41" s="41">
        <v>20000</v>
      </c>
      <c r="L41" s="41">
        <v>7.95</v>
      </c>
      <c r="M41" s="41"/>
      <c r="N41" s="41"/>
      <c r="O41" s="41"/>
    </row>
    <row r="42" spans="10:15" x14ac:dyDescent="0.2">
      <c r="J42" s="1" t="s">
        <v>93</v>
      </c>
      <c r="K42" s="1">
        <v>5000</v>
      </c>
      <c r="L42" s="1">
        <v>7.5</v>
      </c>
    </row>
    <row r="43" spans="10:15" x14ac:dyDescent="0.2">
      <c r="K43" s="1">
        <v>35000</v>
      </c>
    </row>
    <row r="46" spans="10:15" x14ac:dyDescent="0.2">
      <c r="J46" s="1" t="s">
        <v>94</v>
      </c>
      <c r="K46" s="43">
        <v>28000</v>
      </c>
      <c r="L46" s="1" t="s">
        <v>95</v>
      </c>
    </row>
    <row r="58" spans="2:9" ht="16.5" customHeight="1" x14ac:dyDescent="0.2">
      <c r="B58" s="98" t="s">
        <v>103</v>
      </c>
      <c r="C58" s="98"/>
      <c r="D58" s="98"/>
      <c r="E58" s="98"/>
      <c r="F58" s="98"/>
      <c r="G58" s="98"/>
      <c r="H58" s="98"/>
      <c r="I58" s="98"/>
    </row>
  </sheetData>
  <mergeCells count="18">
    <mergeCell ref="O19:O20"/>
    <mergeCell ref="O21:O22"/>
    <mergeCell ref="E6:J6"/>
    <mergeCell ref="E8:J8"/>
    <mergeCell ref="E10:J10"/>
    <mergeCell ref="K12:O12"/>
    <mergeCell ref="B12:J12"/>
    <mergeCell ref="B58:I58"/>
    <mergeCell ref="C19:C20"/>
    <mergeCell ref="D19:D20"/>
    <mergeCell ref="E19:E20"/>
    <mergeCell ref="F19:F20"/>
    <mergeCell ref="C21:C22"/>
    <mergeCell ref="D21:D22"/>
    <mergeCell ref="E21:E22"/>
    <mergeCell ref="F21:F22"/>
    <mergeCell ref="G19:G20"/>
    <mergeCell ref="G21:G22"/>
  </mergeCells>
  <pageMargins left="0.70866141732283472" right="0.70866141732283472" top="0.74803149606299213" bottom="0.74803149606299213" header="0.31496062992125984" footer="0.31496062992125984"/>
  <pageSetup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0"/>
  <sheetViews>
    <sheetView showGridLines="0" workbookViewId="0">
      <selection activeCell="A9" sqref="A9"/>
    </sheetView>
  </sheetViews>
  <sheetFormatPr baseColWidth="10" defaultRowHeight="14.25" x14ac:dyDescent="0.2"/>
  <cols>
    <col min="1" max="1" width="86.140625" style="5" customWidth="1"/>
    <col min="2" max="2" width="22.85546875" style="5" customWidth="1"/>
    <col min="3" max="3" width="24" style="5" customWidth="1"/>
    <col min="4" max="4" width="12.5703125" style="5" bestFit="1" customWidth="1"/>
    <col min="5" max="16384" width="11.42578125" style="5"/>
  </cols>
  <sheetData>
    <row r="2" spans="1:4" ht="14.25" customHeight="1" x14ac:dyDescent="0.2">
      <c r="B2" s="121" t="s">
        <v>102</v>
      </c>
      <c r="C2" s="121"/>
    </row>
    <row r="3" spans="1:4" x14ac:dyDescent="0.2">
      <c r="B3" s="121"/>
      <c r="C3" s="121"/>
    </row>
    <row r="8" spans="1:4" ht="15" x14ac:dyDescent="0.25">
      <c r="A8" s="24" t="s">
        <v>101</v>
      </c>
      <c r="B8" s="24"/>
    </row>
    <row r="9" spans="1:4" ht="15" x14ac:dyDescent="0.25">
      <c r="A9" s="24" t="s">
        <v>43</v>
      </c>
      <c r="B9" s="24"/>
    </row>
    <row r="10" spans="1:4" ht="15" x14ac:dyDescent="0.25">
      <c r="A10" s="24" t="s">
        <v>44</v>
      </c>
      <c r="B10" s="24"/>
    </row>
    <row r="12" spans="1:4" ht="15" x14ac:dyDescent="0.25">
      <c r="A12" s="24" t="s">
        <v>45</v>
      </c>
      <c r="B12" s="23" t="s">
        <v>8</v>
      </c>
      <c r="C12" s="23" t="s">
        <v>58</v>
      </c>
    </row>
    <row r="13" spans="1:4" x14ac:dyDescent="0.2">
      <c r="A13" s="5" t="s">
        <v>46</v>
      </c>
      <c r="B13" s="31">
        <f>+'Integración de ingresos'!E14</f>
        <v>8000000</v>
      </c>
      <c r="C13" s="32">
        <f>+'Integración de ingresos'!C14</f>
        <v>1000000</v>
      </c>
    </row>
    <row r="14" spans="1:4" x14ac:dyDescent="0.2">
      <c r="A14" s="5" t="s">
        <v>47</v>
      </c>
      <c r="B14" s="26">
        <f>SUM('Integración de ingresos'!E15:E17)</f>
        <v>16610000</v>
      </c>
      <c r="C14" s="26">
        <f>SUM('Integración de ingresos'!C15:C17)</f>
        <v>2100000</v>
      </c>
    </row>
    <row r="15" spans="1:4" ht="16.5" x14ac:dyDescent="0.35">
      <c r="A15" s="5" t="s">
        <v>48</v>
      </c>
      <c r="B15" s="28">
        <f>+'Integración de ingresos'!E22</f>
        <v>400000</v>
      </c>
      <c r="C15" s="28">
        <f>+'Integración de ingresos'!C22</f>
        <v>50000</v>
      </c>
      <c r="D15" s="27"/>
    </row>
    <row r="16" spans="1:4" x14ac:dyDescent="0.2">
      <c r="A16" s="5" t="s">
        <v>49</v>
      </c>
      <c r="B16" s="31">
        <f>SUM(B13:B15)</f>
        <v>25010000</v>
      </c>
      <c r="C16" s="32">
        <f>SUM(C13:C15)</f>
        <v>3150000</v>
      </c>
    </row>
    <row r="18" spans="1:3" ht="15" x14ac:dyDescent="0.25">
      <c r="A18" s="24" t="s">
        <v>50</v>
      </c>
      <c r="B18" s="24"/>
      <c r="C18" s="26"/>
    </row>
    <row r="19" spans="1:3" x14ac:dyDescent="0.2">
      <c r="A19" s="5" t="s">
        <v>51</v>
      </c>
      <c r="B19" s="31">
        <f>SUM('Prueba diferencial'!H14:H15)</f>
        <v>6460000</v>
      </c>
      <c r="C19" s="32">
        <f>SUM('Prueba diferencial'!J14:J15)</f>
        <v>800000</v>
      </c>
    </row>
    <row r="20" spans="1:3" x14ac:dyDescent="0.2">
      <c r="A20" s="5" t="s">
        <v>52</v>
      </c>
      <c r="C20" s="26"/>
    </row>
    <row r="21" spans="1:3" x14ac:dyDescent="0.2">
      <c r="A21" s="5" t="s">
        <v>53</v>
      </c>
      <c r="B21" s="26">
        <f>SUM('Prueba diferencial'!H16:H20)</f>
        <v>6987000</v>
      </c>
      <c r="C21" s="26">
        <f>SUM('Prueba diferencial'!J16:J20)</f>
        <v>860000</v>
      </c>
    </row>
    <row r="22" spans="1:3" ht="16.5" x14ac:dyDescent="0.35">
      <c r="A22" s="5" t="s">
        <v>54</v>
      </c>
      <c r="B22" s="28">
        <f>SUM('Prueba diferencial'!H21:H22)</f>
        <v>4900000</v>
      </c>
      <c r="C22" s="28">
        <f>SUM('Prueba diferencial'!J21:J22)</f>
        <v>640000</v>
      </c>
    </row>
    <row r="23" spans="1:3" ht="17.25" customHeight="1" x14ac:dyDescent="0.2">
      <c r="A23" s="5" t="s">
        <v>55</v>
      </c>
      <c r="B23" s="26">
        <f>SUM(B19:B22)</f>
        <v>18347000</v>
      </c>
      <c r="C23" s="26">
        <f>SUM(C19:C22)</f>
        <v>2300000</v>
      </c>
    </row>
    <row r="24" spans="1:3" ht="16.5" customHeight="1" x14ac:dyDescent="0.2">
      <c r="A24" s="5" t="s">
        <v>56</v>
      </c>
      <c r="B24" s="27">
        <f>+B16-B23</f>
        <v>6663000</v>
      </c>
      <c r="C24" s="27">
        <f>+C16-C23</f>
        <v>850000</v>
      </c>
    </row>
    <row r="25" spans="1:3" ht="16.5" x14ac:dyDescent="0.35">
      <c r="A25" s="5" t="s">
        <v>39</v>
      </c>
      <c r="B25" s="28">
        <v>0</v>
      </c>
      <c r="C25" s="34">
        <f>+'Prueba diferencial'!N29</f>
        <v>-27292.034813131857</v>
      </c>
    </row>
    <row r="26" spans="1:3" ht="16.5" hidden="1" x14ac:dyDescent="0.35">
      <c r="A26" s="5" t="s">
        <v>70</v>
      </c>
      <c r="B26" s="28">
        <v>0</v>
      </c>
      <c r="C26" s="28">
        <v>-115</v>
      </c>
    </row>
    <row r="27" spans="1:3" ht="17.25" x14ac:dyDescent="0.4">
      <c r="A27" s="29" t="s">
        <v>57</v>
      </c>
      <c r="B27" s="30">
        <f>SUM(B24:B26)</f>
        <v>6663000</v>
      </c>
      <c r="C27" s="33">
        <f>SUM(C24:C26)</f>
        <v>822592.9651868681</v>
      </c>
    </row>
    <row r="28" spans="1:3" ht="17.25" x14ac:dyDescent="0.4">
      <c r="A28" s="29"/>
      <c r="B28" s="30"/>
      <c r="C28" s="33"/>
    </row>
    <row r="29" spans="1:3" ht="17.25" x14ac:dyDescent="0.4">
      <c r="A29" s="29"/>
      <c r="B29" s="30"/>
      <c r="C29" s="33"/>
    </row>
    <row r="30" spans="1:3" ht="17.25" x14ac:dyDescent="0.4">
      <c r="A30" s="7" t="s">
        <v>104</v>
      </c>
      <c r="B30" s="30"/>
      <c r="C30" s="33"/>
    </row>
    <row r="31" spans="1:3" ht="17.25" x14ac:dyDescent="0.4">
      <c r="A31" s="29"/>
      <c r="B31" s="30"/>
      <c r="C31" s="33"/>
    </row>
    <row r="32" spans="1:3" ht="17.25" x14ac:dyDescent="0.4">
      <c r="A32" s="29"/>
      <c r="B32" s="30"/>
      <c r="C32" s="33"/>
    </row>
    <row r="33" spans="1:3" x14ac:dyDescent="0.2">
      <c r="C33" s="26"/>
    </row>
    <row r="34" spans="1:3" x14ac:dyDescent="0.2">
      <c r="C34" s="26"/>
    </row>
    <row r="35" spans="1:3" x14ac:dyDescent="0.2">
      <c r="C35" s="26"/>
    </row>
    <row r="40" spans="1:3" ht="22.5" x14ac:dyDescent="0.2">
      <c r="A40" s="79" t="s">
        <v>103</v>
      </c>
    </row>
  </sheetData>
  <mergeCells count="1">
    <mergeCell ref="B2:C3"/>
  </mergeCells>
  <pageMargins left="0" right="0" top="0" bottom="0" header="0" footer="0"/>
  <pageSetup orientation="landscape" r:id="rId1"/>
  <ignoredErrors>
    <ignoredError sqref="C14 B19:C19 C21:C22 B21:B2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
  <sheetViews>
    <sheetView workbookViewId="0">
      <selection activeCell="B5" sqref="B5"/>
    </sheetView>
  </sheetViews>
  <sheetFormatPr baseColWidth="10" defaultRowHeight="15" x14ac:dyDescent="0.25"/>
  <sheetData>
    <row r="1" spans="2:3" x14ac:dyDescent="0.25">
      <c r="B1" s="5" t="s">
        <v>8</v>
      </c>
      <c r="C1" s="5" t="s">
        <v>10</v>
      </c>
    </row>
    <row r="2" spans="2:3" x14ac:dyDescent="0.25">
      <c r="B2" s="5" t="s">
        <v>7</v>
      </c>
      <c r="C2" s="5" t="s">
        <v>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2:B4"/>
    </sheetView>
  </sheetViews>
  <sheetFormatPr baseColWidth="10" defaultRowHeight="15" x14ac:dyDescent="0.25"/>
  <sheetData>
    <row r="2" spans="2:2" x14ac:dyDescent="0.25">
      <c r="B2" s="5" t="s">
        <v>2</v>
      </c>
    </row>
    <row r="3" spans="2:2" x14ac:dyDescent="0.25">
      <c r="B3" s="5" t="s">
        <v>3</v>
      </c>
    </row>
    <row r="4" spans="2:2" x14ac:dyDescent="0.25">
      <c r="B4" s="5"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Premisas</vt:lpstr>
      <vt:lpstr>Procedimientos</vt:lpstr>
      <vt:lpstr>Integración de ingresos</vt:lpstr>
      <vt:lpstr>Prueba diferencial</vt:lpstr>
      <vt:lpstr>Estado de flujos de efectivo</vt:lpstr>
      <vt:lpstr>Hoja2</vt:lpstr>
      <vt:lpstr>Hoja1</vt:lpstr>
      <vt:lpstr>'Integración de ingresos'!Área_de_impresión</vt:lpstr>
      <vt:lpstr>Procedimientos!Área_de_impresión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Edgar Oswaldo Cerna Larrazábal</cp:lastModifiedBy>
  <cp:lastPrinted>2018-08-13T14:34:35Z</cp:lastPrinted>
  <dcterms:created xsi:type="dcterms:W3CDTF">2016-08-20T14:35:44Z</dcterms:created>
  <dcterms:modified xsi:type="dcterms:W3CDTF">2018-08-13T14:35:21Z</dcterms:modified>
</cp:coreProperties>
</file>